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mjs06\Desktop\"/>
    </mc:Choice>
  </mc:AlternateContent>
  <xr:revisionPtr revIDLastSave="0" documentId="13_ncr:1_{B9480987-72BB-4514-A9C4-E5FE69B08871}" xr6:coauthVersionLast="47" xr6:coauthVersionMax="47" xr10:uidLastSave="{00000000-0000-0000-0000-000000000000}"/>
  <bookViews>
    <workbookView xWindow="-38520" yWindow="705" windowWidth="19440" windowHeight="14880" tabRatio="850" xr2:uid="{00000000-000D-0000-FFFF-FFFF00000000}"/>
  </bookViews>
  <sheets>
    <sheet name="必ず読んでください！" sheetId="10" r:id="rId1"/>
    <sheet name="申込書(男子)" sheetId="1" r:id="rId2"/>
    <sheet name="申込書(女子)" sheetId="7" r:id="rId3"/>
    <sheet name="選手情報訂正・選手変更届" sheetId="16" r:id="rId4"/>
    <sheet name="男子ｵｰﾀﾞｰ" sheetId="8" r:id="rId5"/>
    <sheet name="女子ｵｰﾀﾞｰ" sheetId="9" r:id="rId6"/>
    <sheet name="男子ｵｰﾀﾞｰ変更" sheetId="13" r:id="rId7"/>
    <sheet name="女子ｵｰﾀﾞｰ変更" sheetId="15" r:id="rId8"/>
    <sheet name="Data1" sheetId="3" r:id="rId9"/>
    <sheet name="Data2" sheetId="12" r:id="rId10"/>
  </sheets>
  <definedNames>
    <definedName name="_xlnm.Print_Area" localSheetId="5">女子ｵｰﾀﾞｰ!$A$1:$D$29</definedName>
    <definedName name="_xlnm.Print_Area" localSheetId="7">女子ｵｰﾀﾞｰ変更!$A$1:$E$29</definedName>
    <definedName name="_xlnm.Print_Area" localSheetId="2">'申込書(女子)'!$A$1:$H$33</definedName>
    <definedName name="_xlnm.Print_Area" localSheetId="1">'申込書(男子)'!$A$1:$H$35</definedName>
    <definedName name="_xlnm.Print_Area" localSheetId="3">選手情報訂正・選手変更届!$A$1:$J$36</definedName>
    <definedName name="_xlnm.Print_Area" localSheetId="4">男子ｵｰﾀﾞｰ!$A$1:$D$33</definedName>
    <definedName name="_xlnm.Print_Area" localSheetId="6">男子ｵｰﾀﾞｰ変更!$A$1:$E$31</definedName>
    <definedName name="_xlnm.Print_Area" localSheetId="0">'必ず読んでください！'!$A$1:$A$134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6" l="1"/>
  <c r="C7" i="9"/>
  <c r="G4" i="12" l="1"/>
  <c r="G3" i="12"/>
  <c r="F4" i="12" l="1"/>
  <c r="F3" i="12"/>
  <c r="L38" i="7" l="1"/>
  <c r="M38" i="7"/>
  <c r="N38" i="7"/>
  <c r="O38" i="7"/>
  <c r="L39" i="7"/>
  <c r="M39" i="7"/>
  <c r="N39" i="7"/>
  <c r="O39" i="7"/>
  <c r="L40" i="7"/>
  <c r="M40" i="7"/>
  <c r="N40" i="7"/>
  <c r="O40" i="7"/>
  <c r="L41" i="7"/>
  <c r="M41" i="7"/>
  <c r="N41" i="7"/>
  <c r="O41" i="7"/>
  <c r="L42" i="7"/>
  <c r="M42" i="7"/>
  <c r="N42" i="7"/>
  <c r="O42" i="7"/>
  <c r="L43" i="7"/>
  <c r="M43" i="7"/>
  <c r="N43" i="7"/>
  <c r="O43" i="7"/>
  <c r="L44" i="7"/>
  <c r="M44" i="7"/>
  <c r="N44" i="7"/>
  <c r="O44" i="7"/>
  <c r="L45" i="7"/>
  <c r="M45" i="7"/>
  <c r="N45" i="7"/>
  <c r="O45" i="7"/>
  <c r="L46" i="7"/>
  <c r="M46" i="7"/>
  <c r="N46" i="7"/>
  <c r="O46" i="7"/>
  <c r="L47" i="7"/>
  <c r="M47" i="7"/>
  <c r="N47" i="7"/>
  <c r="O47" i="7"/>
  <c r="L48" i="7"/>
  <c r="M48" i="7"/>
  <c r="N48" i="7"/>
  <c r="O48" i="7"/>
  <c r="L49" i="7"/>
  <c r="M49" i="7"/>
  <c r="N49" i="7"/>
  <c r="O49" i="7"/>
  <c r="L50" i="7"/>
  <c r="M50" i="7"/>
  <c r="N50" i="7"/>
  <c r="O50" i="7"/>
  <c r="L51" i="7"/>
  <c r="M51" i="7"/>
  <c r="N51" i="7"/>
  <c r="O51" i="7"/>
  <c r="L52" i="7"/>
  <c r="M52" i="7"/>
  <c r="N52" i="7"/>
  <c r="O52" i="7"/>
  <c r="L53" i="7"/>
  <c r="M53" i="7"/>
  <c r="N53" i="7"/>
  <c r="O53" i="7"/>
  <c r="L54" i="7"/>
  <c r="M54" i="7"/>
  <c r="N54" i="7"/>
  <c r="O54" i="7"/>
  <c r="L55" i="7"/>
  <c r="M55" i="7"/>
  <c r="N55" i="7"/>
  <c r="O55" i="7"/>
  <c r="L56" i="7"/>
  <c r="M56" i="7"/>
  <c r="N56" i="7"/>
  <c r="O56" i="7"/>
  <c r="L57" i="7"/>
  <c r="M57" i="7"/>
  <c r="N57" i="7"/>
  <c r="O57" i="7"/>
  <c r="L58" i="7"/>
  <c r="M58" i="7"/>
  <c r="N58" i="7"/>
  <c r="O58" i="7"/>
  <c r="L59" i="7"/>
  <c r="M59" i="7"/>
  <c r="N59" i="7"/>
  <c r="O59" i="7"/>
  <c r="L60" i="7"/>
  <c r="M60" i="7"/>
  <c r="N60" i="7"/>
  <c r="O60" i="7"/>
  <c r="L61" i="7"/>
  <c r="M61" i="7"/>
  <c r="N61" i="7"/>
  <c r="O61" i="7"/>
  <c r="L62" i="7"/>
  <c r="M62" i="7"/>
  <c r="N62" i="7"/>
  <c r="O62" i="7"/>
  <c r="L63" i="7"/>
  <c r="M63" i="7"/>
  <c r="N63" i="7"/>
  <c r="O63" i="7"/>
  <c r="L64" i="7"/>
  <c r="M64" i="7"/>
  <c r="N64" i="7"/>
  <c r="O64" i="7"/>
  <c r="L65" i="7"/>
  <c r="M65" i="7"/>
  <c r="N65" i="7"/>
  <c r="O65" i="7"/>
  <c r="L66" i="7"/>
  <c r="M66" i="7"/>
  <c r="N66" i="7"/>
  <c r="O66" i="7"/>
  <c r="L67" i="7"/>
  <c r="M67" i="7"/>
  <c r="N67" i="7"/>
  <c r="O67" i="7"/>
  <c r="L68" i="7"/>
  <c r="M68" i="7"/>
  <c r="N68" i="7"/>
  <c r="O68" i="7"/>
  <c r="L69" i="7"/>
  <c r="M69" i="7"/>
  <c r="N69" i="7"/>
  <c r="O69" i="7"/>
  <c r="L70" i="7"/>
  <c r="M70" i="7"/>
  <c r="N70" i="7"/>
  <c r="O70" i="7"/>
  <c r="M37" i="7"/>
  <c r="N37" i="7"/>
  <c r="O37" i="7"/>
  <c r="L37" i="7"/>
  <c r="C22" i="12" l="1"/>
  <c r="C21" i="12"/>
  <c r="C20" i="12"/>
  <c r="C19" i="12"/>
  <c r="C18" i="12"/>
  <c r="C17" i="12"/>
  <c r="C16" i="12"/>
  <c r="C15" i="12"/>
  <c r="C14" i="12"/>
  <c r="C13" i="12"/>
  <c r="C12" i="12"/>
  <c r="C11" i="12"/>
  <c r="C10" i="12"/>
  <c r="C9" i="12"/>
  <c r="C8" i="12"/>
  <c r="C7" i="12"/>
  <c r="C6" i="12"/>
  <c r="B22" i="12"/>
  <c r="B21" i="12"/>
  <c r="B20" i="12"/>
  <c r="B19" i="12"/>
  <c r="B18" i="12"/>
  <c r="B17" i="12"/>
  <c r="B16" i="12"/>
  <c r="B15" i="12"/>
  <c r="B14" i="12"/>
  <c r="B13" i="12"/>
  <c r="B12" i="12"/>
  <c r="B11" i="12"/>
  <c r="B10" i="12"/>
  <c r="B9" i="12"/>
  <c r="B8" i="12"/>
  <c r="B7" i="12"/>
  <c r="C11" i="15" l="1"/>
  <c r="B6" i="12" l="1"/>
  <c r="C5" i="12"/>
  <c r="B5" i="12"/>
  <c r="B4" i="12"/>
  <c r="D3" i="12"/>
  <c r="C3" i="12"/>
  <c r="B3" i="12"/>
  <c r="B1" i="12"/>
  <c r="E19" i="15" l="1"/>
  <c r="E17" i="15"/>
  <c r="E15" i="15"/>
  <c r="E13" i="15"/>
  <c r="E20" i="15"/>
  <c r="E18" i="15"/>
  <c r="E16" i="15"/>
  <c r="E14" i="15"/>
  <c r="E11" i="15"/>
  <c r="E12" i="15"/>
  <c r="C19" i="15"/>
  <c r="C17" i="15"/>
  <c r="C15" i="15"/>
  <c r="C13" i="15"/>
  <c r="C20" i="15"/>
  <c r="C18" i="15"/>
  <c r="C16" i="15"/>
  <c r="C14" i="15"/>
  <c r="C12" i="15"/>
  <c r="E21" i="13"/>
  <c r="E19" i="13"/>
  <c r="E17" i="13"/>
  <c r="E15" i="13"/>
  <c r="E13" i="13"/>
  <c r="E11" i="13"/>
  <c r="E22" i="13"/>
  <c r="E20" i="13"/>
  <c r="E18" i="13"/>
  <c r="E16" i="13"/>
  <c r="E14" i="13"/>
  <c r="C21" i="13"/>
  <c r="C19" i="13"/>
  <c r="C17" i="13"/>
  <c r="C15" i="13"/>
  <c r="C13" i="13"/>
  <c r="C20" i="13"/>
  <c r="C18" i="13"/>
  <c r="C16" i="13"/>
  <c r="C14" i="13"/>
  <c r="E12" i="13"/>
  <c r="C11" i="13"/>
  <c r="A6" i="13"/>
  <c r="F30" i="7" l="1"/>
  <c r="A6" i="15"/>
  <c r="B30" i="7"/>
  <c r="D4" i="12"/>
  <c r="C4" i="12"/>
  <c r="F32" i="1" l="1"/>
  <c r="F7" i="1"/>
  <c r="B8" i="1"/>
  <c r="B8" i="7" l="1"/>
  <c r="B7" i="7"/>
  <c r="F7" i="7"/>
  <c r="L20" i="3" l="1"/>
  <c r="M20" i="3" s="1"/>
  <c r="L19" i="3"/>
  <c r="M19" i="3" s="1"/>
  <c r="L18" i="3"/>
  <c r="M18" i="3" s="1"/>
  <c r="L17" i="3"/>
  <c r="M17" i="3" s="1"/>
  <c r="L16" i="3"/>
  <c r="M16" i="3" s="1"/>
  <c r="L15" i="3"/>
  <c r="M15" i="3" s="1"/>
  <c r="L14" i="3"/>
  <c r="M14" i="3" s="1"/>
  <c r="L13" i="3"/>
  <c r="M13" i="3" s="1"/>
  <c r="C7" i="8"/>
  <c r="A7" i="9"/>
  <c r="L11" i="3"/>
  <c r="M11" i="3" s="1"/>
  <c r="L10" i="3"/>
  <c r="M10" i="3" s="1"/>
  <c r="L9" i="3"/>
  <c r="M9" i="3" s="1"/>
  <c r="L8" i="3"/>
  <c r="M8" i="3" s="1"/>
  <c r="L7" i="3"/>
  <c r="M7" i="3" s="1"/>
  <c r="L6" i="3"/>
  <c r="M6" i="3" s="1"/>
  <c r="L5" i="3"/>
  <c r="M5" i="3" s="1"/>
  <c r="L4" i="3"/>
  <c r="M4" i="3" s="1"/>
  <c r="L3" i="3"/>
  <c r="M3" i="3" s="1"/>
  <c r="L2" i="3"/>
  <c r="M2" i="3" s="1"/>
  <c r="A7" i="8"/>
  <c r="B32" i="1"/>
  <c r="B7" i="1"/>
  <c r="C36" i="16" l="1"/>
  <c r="B2" i="12"/>
  <c r="B6" i="13"/>
  <c r="B6" i="15"/>
  <c r="B7" i="9"/>
  <c r="B7" i="8"/>
  <c r="Q20" i="3"/>
  <c r="P20" i="3"/>
  <c r="N20" i="3"/>
  <c r="G20" i="3"/>
  <c r="F20" i="3"/>
  <c r="E20" i="3"/>
  <c r="D20" i="3"/>
  <c r="C20" i="3"/>
  <c r="Q19" i="3"/>
  <c r="P19" i="3"/>
  <c r="N19" i="3"/>
  <c r="G19" i="3"/>
  <c r="F19" i="3"/>
  <c r="E19" i="3"/>
  <c r="D19" i="3"/>
  <c r="C19" i="3"/>
  <c r="K19" i="3" s="1"/>
  <c r="Q18" i="3"/>
  <c r="P18" i="3"/>
  <c r="O18" i="3"/>
  <c r="G18" i="3"/>
  <c r="F18" i="3"/>
  <c r="E18" i="3"/>
  <c r="D18" i="3"/>
  <c r="C18" i="3"/>
  <c r="K18" i="3" s="1"/>
  <c r="Q17" i="3"/>
  <c r="P17" i="3"/>
  <c r="O17" i="3"/>
  <c r="G17" i="3"/>
  <c r="F17" i="3"/>
  <c r="E17" i="3"/>
  <c r="D17" i="3"/>
  <c r="C17" i="3"/>
  <c r="Q16" i="3"/>
  <c r="P16" i="3"/>
  <c r="G16" i="3"/>
  <c r="F16" i="3"/>
  <c r="E16" i="3"/>
  <c r="J16" i="3" s="1"/>
  <c r="B18" i="9" s="1"/>
  <c r="D16" i="3"/>
  <c r="C16" i="3"/>
  <c r="K16" i="3" s="1"/>
  <c r="Q15" i="3"/>
  <c r="P15" i="3"/>
  <c r="N15" i="3"/>
  <c r="G15" i="3"/>
  <c r="F15" i="3"/>
  <c r="E15" i="3"/>
  <c r="J15" i="3" s="1"/>
  <c r="B16" i="9" s="1"/>
  <c r="D15" i="3"/>
  <c r="C15" i="3"/>
  <c r="H15" i="3" s="1"/>
  <c r="Q14" i="3"/>
  <c r="P14" i="3"/>
  <c r="O14" i="3"/>
  <c r="G14" i="3"/>
  <c r="F14" i="3"/>
  <c r="E14" i="3"/>
  <c r="J14" i="3" s="1"/>
  <c r="B14" i="9" s="1"/>
  <c r="D14" i="3"/>
  <c r="C14" i="3"/>
  <c r="Q13" i="3"/>
  <c r="P13" i="3"/>
  <c r="G13" i="3"/>
  <c r="F13" i="3"/>
  <c r="E13" i="3"/>
  <c r="D13" i="3"/>
  <c r="C13" i="3"/>
  <c r="Q11" i="3"/>
  <c r="Q10" i="3"/>
  <c r="Q9" i="3"/>
  <c r="Q8" i="3"/>
  <c r="Q7" i="3"/>
  <c r="Q6" i="3"/>
  <c r="Q5" i="3"/>
  <c r="Q4" i="3"/>
  <c r="Q3" i="3"/>
  <c r="Q2" i="3"/>
  <c r="P11" i="3"/>
  <c r="P10" i="3"/>
  <c r="P9" i="3"/>
  <c r="P8" i="3"/>
  <c r="P7" i="3"/>
  <c r="P6" i="3"/>
  <c r="P5" i="3"/>
  <c r="P4" i="3"/>
  <c r="P3" i="3"/>
  <c r="P2" i="3"/>
  <c r="O10" i="3"/>
  <c r="O7" i="3"/>
  <c r="O5" i="3"/>
  <c r="N4" i="3"/>
  <c r="N3" i="3"/>
  <c r="C2" i="3"/>
  <c r="K2" i="3" s="1"/>
  <c r="G11" i="3"/>
  <c r="F11" i="3"/>
  <c r="E11" i="3"/>
  <c r="D11" i="3"/>
  <c r="C11" i="3"/>
  <c r="G10" i="3"/>
  <c r="F10" i="3"/>
  <c r="E10" i="3"/>
  <c r="D10" i="3"/>
  <c r="C10" i="3"/>
  <c r="G9" i="3"/>
  <c r="F9" i="3"/>
  <c r="E9" i="3"/>
  <c r="D9" i="3"/>
  <c r="C9" i="3"/>
  <c r="G8" i="3"/>
  <c r="F8" i="3"/>
  <c r="E8" i="3"/>
  <c r="D8" i="3"/>
  <c r="C8" i="3"/>
  <c r="G7" i="3"/>
  <c r="F7" i="3"/>
  <c r="E7" i="3"/>
  <c r="D7" i="3"/>
  <c r="C7" i="3"/>
  <c r="G6" i="3"/>
  <c r="F6" i="3"/>
  <c r="E6" i="3"/>
  <c r="D6" i="3"/>
  <c r="C6" i="3"/>
  <c r="K6" i="3" s="1"/>
  <c r="G5" i="3"/>
  <c r="F5" i="3"/>
  <c r="E5" i="3"/>
  <c r="D5" i="3"/>
  <c r="C5" i="3"/>
  <c r="G4" i="3"/>
  <c r="F4" i="3"/>
  <c r="E4" i="3"/>
  <c r="D4" i="3"/>
  <c r="C4" i="3"/>
  <c r="G3" i="3"/>
  <c r="F3" i="3"/>
  <c r="E3" i="3"/>
  <c r="D3" i="3"/>
  <c r="C3" i="3"/>
  <c r="G2" i="3"/>
  <c r="F2" i="3"/>
  <c r="E2" i="3"/>
  <c r="D2" i="3"/>
  <c r="N18" i="3"/>
  <c r="N13" i="3"/>
  <c r="N17" i="3"/>
  <c r="O13" i="3"/>
  <c r="N6" i="3"/>
  <c r="N2" i="3"/>
  <c r="J13" i="3" l="1"/>
  <c r="B12" i="9" s="1"/>
  <c r="B6" i="3"/>
  <c r="H10" i="3"/>
  <c r="I10" i="3" s="1"/>
  <c r="B29" i="8" s="1"/>
  <c r="H20" i="3"/>
  <c r="I20" i="3" s="1"/>
  <c r="B27" i="9" s="1"/>
  <c r="J17" i="3"/>
  <c r="B20" i="9" s="1"/>
  <c r="J18" i="3"/>
  <c r="B22" i="9" s="1"/>
  <c r="J19" i="3"/>
  <c r="B24" i="9" s="1"/>
  <c r="J20" i="3"/>
  <c r="B26" i="9" s="1"/>
  <c r="J11" i="3"/>
  <c r="B30" i="8" s="1"/>
  <c r="J10" i="3"/>
  <c r="B28" i="8" s="1"/>
  <c r="J9" i="3"/>
  <c r="B26" i="8" s="1"/>
  <c r="J7" i="3"/>
  <c r="B22" i="8" s="1"/>
  <c r="J6" i="3"/>
  <c r="B20" i="8" s="1"/>
  <c r="J5" i="3"/>
  <c r="B18" i="8" s="1"/>
  <c r="J3" i="3"/>
  <c r="B14" i="8" s="1"/>
  <c r="H7" i="3"/>
  <c r="I7" i="3" s="1"/>
  <c r="B23" i="8" s="1"/>
  <c r="J4" i="3"/>
  <c r="B16" i="8" s="1"/>
  <c r="J8" i="3"/>
  <c r="B24" i="8" s="1"/>
  <c r="J2" i="3"/>
  <c r="B12" i="8" s="1"/>
  <c r="H11" i="3"/>
  <c r="I11" i="3" s="1"/>
  <c r="K4" i="3"/>
  <c r="B4" i="3" s="1"/>
  <c r="H4" i="3"/>
  <c r="H8" i="3"/>
  <c r="I8" i="3" s="1"/>
  <c r="B25" i="8" s="1"/>
  <c r="H13" i="3"/>
  <c r="I13" i="3" s="1"/>
  <c r="B13" i="9" s="1"/>
  <c r="H16" i="3"/>
  <c r="I16" i="3" s="1"/>
  <c r="B19" i="9" s="1"/>
  <c r="B16" i="3"/>
  <c r="K15" i="3"/>
  <c r="K13" i="3"/>
  <c r="B13" i="3" s="1"/>
  <c r="H2" i="3"/>
  <c r="I2" i="3" s="1"/>
  <c r="B2" i="3"/>
  <c r="K7" i="3"/>
  <c r="B7" i="3" s="1"/>
  <c r="K11" i="3"/>
  <c r="B11" i="3" s="1"/>
  <c r="H3" i="3"/>
  <c r="K3" i="3"/>
  <c r="B3" i="3" s="1"/>
  <c r="K5" i="3"/>
  <c r="B5" i="3" s="1"/>
  <c r="H14" i="3"/>
  <c r="I14" i="3" s="1"/>
  <c r="B15" i="9" s="1"/>
  <c r="H9" i="3"/>
  <c r="I9" i="3" s="1"/>
  <c r="B27" i="8" s="1"/>
  <c r="O20" i="3"/>
  <c r="O16" i="3"/>
  <c r="K9" i="3"/>
  <c r="B9" i="3" s="1"/>
  <c r="N11" i="3"/>
  <c r="I15" i="3"/>
  <c r="B17" i="9" s="1"/>
  <c r="N16" i="3"/>
  <c r="O19" i="3"/>
  <c r="O15" i="3"/>
  <c r="N14" i="3"/>
  <c r="N5" i="3"/>
  <c r="N10" i="3"/>
  <c r="O2" i="3"/>
  <c r="O4" i="3"/>
  <c r="H17" i="3"/>
  <c r="I17" i="3" s="1"/>
  <c r="B21" i="9" s="1"/>
  <c r="O6" i="3"/>
  <c r="K8" i="3"/>
  <c r="B8" i="3" s="1"/>
  <c r="K10" i="3"/>
  <c r="B10" i="3" s="1"/>
  <c r="O11" i="3"/>
  <c r="K17" i="3"/>
  <c r="B17" i="3" s="1"/>
  <c r="B18" i="3"/>
  <c r="B19" i="3"/>
  <c r="O9" i="3"/>
  <c r="H19" i="3"/>
  <c r="I19" i="3" s="1"/>
  <c r="B25" i="9" s="1"/>
  <c r="H6" i="3"/>
  <c r="I6" i="3" s="1"/>
  <c r="B21" i="8" s="1"/>
  <c r="H18" i="3"/>
  <c r="I18" i="3" s="1"/>
  <c r="B23" i="9" s="1"/>
  <c r="N7" i="3"/>
  <c r="K20" i="3"/>
  <c r="B20" i="3" s="1"/>
  <c r="N9" i="3"/>
  <c r="H5" i="3"/>
  <c r="I5" i="3" s="1"/>
  <c r="B19" i="8" s="1"/>
  <c r="K14" i="3"/>
  <c r="O3" i="3"/>
  <c r="O8" i="3"/>
  <c r="N8" i="3"/>
  <c r="B31" i="8" l="1"/>
  <c r="C22" i="13"/>
  <c r="B13" i="8"/>
  <c r="C12" i="13"/>
  <c r="I4" i="3"/>
  <c r="B17" i="8" s="1"/>
  <c r="I3" i="3"/>
  <c r="B15" i="8" s="1"/>
  <c r="B15"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teacher</author>
    <author>kube-c351</author>
  </authors>
  <commentList>
    <comment ref="G4" authorId="0" shapeId="0" xr:uid="{00000000-0006-0000-0100-000001000000}">
      <text>
        <r>
          <rPr>
            <b/>
            <sz val="9"/>
            <color indexed="81"/>
            <rFont val="ＭＳ Ｐゴシック"/>
            <family val="3"/>
            <charset val="128"/>
          </rPr>
          <t>最初に、学校のナンバーカードを
入力してください。
下段の学校名・校長名・電話番号欄に自動反映されます。</t>
        </r>
      </text>
    </comment>
    <comment ref="F8" authorId="1" shapeId="0" xr:uid="{00000000-0006-0000-0100-000002000000}">
      <text>
        <r>
          <rPr>
            <b/>
            <sz val="9"/>
            <color indexed="81"/>
            <rFont val="MS P ゴシック"/>
            <family val="3"/>
            <charset val="128"/>
          </rPr>
          <t>姓と名の間は
半角１文字開けて入力してください
　○「ｸﾆｶﾞﾐ ﾀﾛｳ」
　×「ｸﾆｶﾞﾐﾀﾛｳ」
　×「ｸﾆｶﾞﾐ　ﾀﾛｳ」</t>
        </r>
      </text>
    </comment>
    <comment ref="F9" authorId="1" shapeId="0" xr:uid="{00000000-0006-0000-0100-000003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F10" authorId="1" shapeId="0" xr:uid="{00000000-0006-0000-0100-000004000000}">
      <text>
        <r>
          <rPr>
            <b/>
            <sz val="9"/>
            <color indexed="81"/>
            <rFont val="MS P ゴシック"/>
            <family val="3"/>
            <charset val="128"/>
          </rPr>
          <t>半角数字でハイフン（－）を入れてください
　○「090-1234-5678」
　×「09012345678」</t>
        </r>
      </text>
    </comment>
    <comment ref="F11" authorId="1" shapeId="0" xr:uid="{00000000-0006-0000-0100-000005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D14" authorId="2" shapeId="0" xr:uid="{00000000-0006-0000-0100-000006000000}">
      <text>
        <r>
          <rPr>
            <b/>
            <sz val="9"/>
            <color indexed="81"/>
            <rFont val="ＭＳ Ｐゴシック"/>
            <family val="3"/>
            <charset val="128"/>
          </rPr>
          <t>必ず半角ｶﾀｶﾅで
入力してください。
自動入力で漢字が反映されるときは、｢F8｣キーを押して半角ｶﾅ変換してください。</t>
        </r>
      </text>
    </comment>
    <comment ref="G14" authorId="2" shapeId="0" xr:uid="{00000000-0006-0000-0100-000007000000}">
      <text>
        <r>
          <rPr>
            <b/>
            <sz val="9"/>
            <color indexed="81"/>
            <rFont val="ＭＳ Ｐゴシック"/>
            <family val="3"/>
            <charset val="128"/>
          </rPr>
          <t>登録選手の持つベスト記録を入力してください。
(分かる範囲で構いません)</t>
        </r>
      </text>
    </comment>
    <comment ref="B15" authorId="2" shapeId="0" xr:uid="{00000000-0006-0000-0100-000008000000}">
      <text>
        <r>
          <rPr>
            <b/>
            <sz val="9"/>
            <color indexed="81"/>
            <rFont val="ＭＳ Ｐゴシック"/>
            <family val="3"/>
            <charset val="128"/>
          </rPr>
          <t>入力の仕方に注意してください。
　　○…「山田」
　　×…「山 田」
　　×…「山　田」</t>
        </r>
      </text>
    </comment>
    <comment ref="C15" authorId="2" shapeId="0" xr:uid="{00000000-0006-0000-0100-000009000000}">
      <text>
        <r>
          <rPr>
            <b/>
            <sz val="9"/>
            <color indexed="81"/>
            <rFont val="ＭＳ Ｐゴシック"/>
            <family val="3"/>
            <charset val="128"/>
          </rPr>
          <t>入力の仕方に注意してください。
　○…「太郎」
　×…「太 郎」
　×…「太　郎」</t>
        </r>
      </text>
    </comment>
    <comment ref="G15" authorId="2" shapeId="0" xr:uid="{00000000-0006-0000-0100-00000A000000}">
      <text>
        <r>
          <rPr>
            <b/>
            <sz val="9"/>
            <color indexed="81"/>
            <rFont val="ＭＳ Ｐゴシック"/>
            <family val="3"/>
            <charset val="128"/>
          </rPr>
          <t>距離数を入力します。
　例：１０００ｍの場合 ⇒ ｢1000｣と入力
　　　　　　　　　（単位｢m」は要りません。）
　　　路上で測定した記録でも
　　　　　「ｍ」標記でお願いします。
　例：1.6ｋｍの場合 ⇒ ｢1600｣と入力</t>
        </r>
      </text>
    </comment>
    <comment ref="H15" authorId="2" shapeId="0" xr:uid="{00000000-0006-0000-0100-00000B000000}">
      <text>
        <r>
          <rPr>
            <b/>
            <sz val="9"/>
            <color indexed="81"/>
            <rFont val="ＭＳ Ｐゴシック"/>
            <family val="3"/>
            <charset val="128"/>
          </rPr>
          <t>左列に入力した距離の
ベストタイムを入力します。
例：３分15秒の場合 ⇒ ｢315｣と入力
　　　　　　（単位｢分･秒」は要りません。）</t>
        </r>
      </text>
    </comment>
    <comment ref="G29" authorId="2" shapeId="0" xr:uid="{00000000-0006-0000-0100-00000C000000}">
      <text>
        <r>
          <rPr>
            <b/>
            <sz val="9"/>
            <color indexed="81"/>
            <rFont val="ＭＳ Ｐゴシック"/>
            <family val="3"/>
            <charset val="128"/>
          </rPr>
          <t>○の部分を提出期日に変更してください。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teacher</author>
    <author>kube-c351</author>
  </authors>
  <commentList>
    <comment ref="G4" authorId="0" shapeId="0" xr:uid="{00000000-0006-0000-0200-000001000000}">
      <text>
        <r>
          <rPr>
            <b/>
            <sz val="9"/>
            <color indexed="81"/>
            <rFont val="ＭＳ Ｐゴシック"/>
            <family val="3"/>
            <charset val="128"/>
          </rPr>
          <t>最初に，学校のナンバーカードを
入力してください。
下段の学校名・校長名・学校規模
電話番号欄に自動反映されます。</t>
        </r>
      </text>
    </comment>
    <comment ref="F8" authorId="1" shapeId="0" xr:uid="{00000000-0006-0000-0200-000002000000}">
      <text>
        <r>
          <rPr>
            <b/>
            <sz val="9"/>
            <color indexed="81"/>
            <rFont val="MS P ゴシック"/>
            <family val="3"/>
            <charset val="128"/>
          </rPr>
          <t>姓と名の間は
半角１文字開けて入力してください
　○「ｸﾆｶﾞﾐ ﾀﾛｳ」
　×「ｸﾆｶﾞﾐﾀﾛｳ」
　×「ｸﾆｶﾞﾐ　ﾀﾛｳ」</t>
        </r>
      </text>
    </comment>
    <comment ref="F9" authorId="1" shapeId="0" xr:uid="{00000000-0006-0000-0200-000003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F10" authorId="1" shapeId="0" xr:uid="{00000000-0006-0000-0200-000004000000}">
      <text>
        <r>
          <rPr>
            <b/>
            <sz val="9"/>
            <color indexed="81"/>
            <rFont val="MS P ゴシック"/>
            <family val="3"/>
            <charset val="128"/>
          </rPr>
          <t>半角数字でハイフン（－）を入れてください
　○「090-1234-5678」
　×「09012345678」</t>
        </r>
      </text>
    </comment>
    <comment ref="F11" authorId="1" shapeId="0" xr:uid="{00000000-0006-0000-0200-000005000000}">
      <text>
        <r>
          <rPr>
            <b/>
            <sz val="9"/>
            <color indexed="81"/>
            <rFont val="MS P ゴシック"/>
            <family val="3"/>
            <charset val="128"/>
          </rPr>
          <t>１つのセルに１人のお名前を
　　　　　　　　入力してください。
名字と名前の間に、
　　１文字分の全角スペースを
　　　　　　　　　　入れてください。
例　○・・・「国頭　太郎」
　　×・・・「国頭太郎」
　　×・・・「国頭 太郎」
　　×・・・「国 頭 太 郎」</t>
        </r>
      </text>
    </comment>
    <comment ref="D14" authorId="2" shapeId="0" xr:uid="{00000000-0006-0000-0200-000006000000}">
      <text>
        <r>
          <rPr>
            <b/>
            <sz val="9"/>
            <color indexed="81"/>
            <rFont val="ＭＳ Ｐゴシック"/>
            <family val="3"/>
            <charset val="128"/>
          </rPr>
          <t>必ず半角ｶﾀｶﾅで
入力してください。
自動入力で漢字が反映されるときは、｢F8｣キーを押して半角ｶﾅ変換してください。</t>
        </r>
      </text>
    </comment>
    <comment ref="G14" authorId="2" shapeId="0" xr:uid="{00000000-0006-0000-0200-000007000000}">
      <text>
        <r>
          <rPr>
            <b/>
            <sz val="9"/>
            <color indexed="81"/>
            <rFont val="ＭＳ Ｐゴシック"/>
            <family val="3"/>
            <charset val="128"/>
          </rPr>
          <t>登録選手の持つベスト記録を入力してください。
(分かる範囲で構いません)</t>
        </r>
      </text>
    </comment>
    <comment ref="B15" authorId="2" shapeId="0" xr:uid="{00000000-0006-0000-0200-000008000000}">
      <text>
        <r>
          <rPr>
            <b/>
            <sz val="9"/>
            <color indexed="81"/>
            <rFont val="ＭＳ Ｐゴシック"/>
            <family val="3"/>
            <charset val="128"/>
          </rPr>
          <t>入力の仕方に注意してください。
　　○…「山田」
　　×…「山 田」
　　×…「山　田」</t>
        </r>
      </text>
    </comment>
    <comment ref="C15" authorId="2" shapeId="0" xr:uid="{00000000-0006-0000-0200-000009000000}">
      <text>
        <r>
          <rPr>
            <b/>
            <sz val="9"/>
            <color indexed="81"/>
            <rFont val="ＭＳ Ｐゴシック"/>
            <family val="3"/>
            <charset val="128"/>
          </rPr>
          <t>入力の仕方に注意してください。
　○…「太郎」
　×…「太 郎」
　×…「太　郎」</t>
        </r>
      </text>
    </comment>
    <comment ref="G15" authorId="2" shapeId="0" xr:uid="{00000000-0006-0000-0200-00000A000000}">
      <text>
        <r>
          <rPr>
            <b/>
            <sz val="9"/>
            <color indexed="81"/>
            <rFont val="ＭＳ Ｐゴシック"/>
            <family val="3"/>
            <charset val="128"/>
          </rPr>
          <t>距離数を入力します。
　例：１０００ｍの場合 ⇒ ｢1000｣と入力
　　　　　　　　　（単位｢m」は要りません。）
　　　路上で測定した記録でも
　　　　　「ｍ」標記でお願いします。
　例：1.6ｋｍの場合 ⇒ ｢1600｣と入力</t>
        </r>
      </text>
    </comment>
    <comment ref="H15" authorId="2" shapeId="0" xr:uid="{00000000-0006-0000-0200-00000B000000}">
      <text>
        <r>
          <rPr>
            <b/>
            <sz val="9"/>
            <color indexed="81"/>
            <rFont val="ＭＳ Ｐゴシック"/>
            <family val="3"/>
            <charset val="128"/>
          </rPr>
          <t>左列に入力した距離の
ベストタイムを入力します。
例：３分15秒の場合 ⇒ ｢315｣と入力
　　　　　　（単位｢分･秒」は要りません。）</t>
        </r>
      </text>
    </comment>
    <comment ref="G27" authorId="2" shapeId="0" xr:uid="{00000000-0006-0000-0200-00000C000000}">
      <text>
        <r>
          <rPr>
            <b/>
            <sz val="9"/>
            <color indexed="81"/>
            <rFont val="ＭＳ Ｐゴシック"/>
            <family val="3"/>
            <charset val="128"/>
          </rPr>
          <t>○の部分を提出期日に変更してください。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kube-c351</author>
  </authors>
  <commentList>
    <comment ref="C8" authorId="0" shapeId="0" xr:uid="{00000000-0006-0000-0500-000001000000}">
      <text>
        <r>
          <rPr>
            <b/>
            <sz val="9"/>
            <color indexed="81"/>
            <rFont val="ＭＳ Ｐゴシック"/>
            <family val="3"/>
            <charset val="128"/>
          </rPr>
          <t>プリントアウトした後、
監督本人で自筆署名
してください。</t>
        </r>
      </text>
    </comment>
    <comment ref="D10" authorId="0" shapeId="0" xr:uid="{00000000-0006-0000-0500-000002000000}">
      <text>
        <r>
          <rPr>
            <b/>
            <sz val="9"/>
            <color indexed="81"/>
            <rFont val="ＭＳ Ｐゴシック"/>
            <family val="3"/>
            <charset val="128"/>
          </rPr>
          <t>区間名を選択してください。
１区間１人です。
区間が重複すると、
セルの色が赤色になります。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kube-c351</author>
  </authors>
  <commentList>
    <comment ref="C8" authorId="0" shapeId="0" xr:uid="{00000000-0006-0000-0600-000001000000}">
      <text>
        <r>
          <rPr>
            <b/>
            <sz val="9"/>
            <color indexed="81"/>
            <rFont val="ＭＳ Ｐゴシック"/>
            <family val="3"/>
            <charset val="128"/>
          </rPr>
          <t>プリントアウトした後、
監督本人で自筆署名
してください。</t>
        </r>
      </text>
    </comment>
    <comment ref="D10" authorId="0" shapeId="0" xr:uid="{00000000-0006-0000-0600-000002000000}">
      <text>
        <r>
          <rPr>
            <b/>
            <sz val="9"/>
            <color indexed="81"/>
            <rFont val="ＭＳ Ｐゴシック"/>
            <family val="3"/>
            <charset val="128"/>
          </rPr>
          <t>区間名を選択してください。
１区間１人です。
区間が重複すると、
セルの色が赤色になります。</t>
        </r>
      </text>
    </comment>
  </commentList>
</comments>
</file>

<file path=xl/sharedStrings.xml><?xml version="1.0" encoding="utf-8"?>
<sst xmlns="http://schemas.openxmlformats.org/spreadsheetml/2006/main" count="389" uniqueCount="244">
  <si>
    <t>国頭地区中学校体育連盟会長　　殿</t>
    <rPh sb="0" eb="2">
      <t>クニガミ</t>
    </rPh>
    <rPh sb="2" eb="4">
      <t>チク</t>
    </rPh>
    <rPh sb="4" eb="7">
      <t>チュウガッコウ</t>
    </rPh>
    <rPh sb="7" eb="9">
      <t>タイイク</t>
    </rPh>
    <rPh sb="9" eb="11">
      <t>レンメイ</t>
    </rPh>
    <rPh sb="11" eb="13">
      <t>カイチョウ</t>
    </rPh>
    <rPh sb="15" eb="16">
      <t>ドノ</t>
    </rPh>
    <phoneticPr fontId="2"/>
  </si>
  <si>
    <t>学校名</t>
    <rPh sb="0" eb="3">
      <t>ガッコウメイ</t>
    </rPh>
    <phoneticPr fontId="2"/>
  </si>
  <si>
    <t>学年</t>
    <rPh sb="0" eb="2">
      <t>ガクネン</t>
    </rPh>
    <phoneticPr fontId="3"/>
  </si>
  <si>
    <t>姓</t>
    <rPh sb="0" eb="1">
      <t>セイ</t>
    </rPh>
    <phoneticPr fontId="3"/>
  </si>
  <si>
    <t>名</t>
    <rPh sb="0" eb="1">
      <t>メイ</t>
    </rPh>
    <phoneticPr fontId="3"/>
  </si>
  <si>
    <t>ｾｲ</t>
    <phoneticPr fontId="3"/>
  </si>
  <si>
    <t>ﾒｲ</t>
    <phoneticPr fontId="3"/>
  </si>
  <si>
    <t>東江</t>
  </si>
  <si>
    <t>0980-52-1225</t>
  </si>
  <si>
    <t>名護</t>
  </si>
  <si>
    <t>0980-52-2641</t>
  </si>
  <si>
    <t>屋部</t>
  </si>
  <si>
    <t>0980-52-2644</t>
  </si>
  <si>
    <t>本部</t>
  </si>
  <si>
    <t>0980-47-2203</t>
  </si>
  <si>
    <t>伊豆味</t>
  </si>
  <si>
    <t>0980-47-2207</t>
  </si>
  <si>
    <t>今帰仁</t>
  </si>
  <si>
    <t>0980-51-5666</t>
  </si>
  <si>
    <t>羽地</t>
  </si>
  <si>
    <t>0980-58-1234</t>
  </si>
  <si>
    <t>伊江</t>
  </si>
  <si>
    <t>伊是名</t>
  </si>
  <si>
    <t>0980-45-2008</t>
  </si>
  <si>
    <t>伊平屋</t>
  </si>
  <si>
    <t>0980-46-2006</t>
  </si>
  <si>
    <t>野甫</t>
  </si>
  <si>
    <t>0980-46-2115</t>
  </si>
  <si>
    <t>水納</t>
  </si>
  <si>
    <t>久辺</t>
  </si>
  <si>
    <t>0980-55-2242</t>
  </si>
  <si>
    <t>0980-55-8113</t>
  </si>
  <si>
    <t>大宜味</t>
  </si>
  <si>
    <t>0980-44-2840</t>
  </si>
  <si>
    <t>国頭</t>
  </si>
  <si>
    <t>0980-41-2205</t>
  </si>
  <si>
    <t>高江</t>
  </si>
  <si>
    <t>東</t>
  </si>
  <si>
    <t>0980-43-2117</t>
  </si>
  <si>
    <t>宜野座</t>
  </si>
  <si>
    <t>098-968-8510</t>
  </si>
  <si>
    <t>金武</t>
  </si>
  <si>
    <t>098-968-2106</t>
  </si>
  <si>
    <t>大宮</t>
  </si>
  <si>
    <t>0980-52-7412</t>
  </si>
  <si>
    <t>校長名</t>
    <rPh sb="0" eb="3">
      <t>コウチョウメイ</t>
    </rPh>
    <phoneticPr fontId="1"/>
  </si>
  <si>
    <t>監督氏名</t>
    <rPh sb="0" eb="2">
      <t>カントク</t>
    </rPh>
    <rPh sb="2" eb="4">
      <t>シメイ</t>
    </rPh>
    <phoneticPr fontId="2"/>
  </si>
  <si>
    <t>DB</t>
    <phoneticPr fontId="3"/>
  </si>
  <si>
    <t>n1</t>
    <phoneticPr fontId="3"/>
  </si>
  <si>
    <t>n2</t>
    <phoneticPr fontId="3"/>
  </si>
  <si>
    <t>f1</t>
    <phoneticPr fontId="3"/>
  </si>
  <si>
    <t>f2</t>
    <phoneticPr fontId="3"/>
  </si>
  <si>
    <t>gr</t>
    <phoneticPr fontId="3"/>
  </si>
  <si>
    <t>len</t>
    <phoneticPr fontId="3"/>
  </si>
  <si>
    <t>N1</t>
    <phoneticPr fontId="3"/>
  </si>
  <si>
    <t>N2</t>
    <phoneticPr fontId="3"/>
  </si>
  <si>
    <t>SX</t>
    <phoneticPr fontId="3"/>
  </si>
  <si>
    <t>MC</t>
    <phoneticPr fontId="3"/>
  </si>
  <si>
    <t>KC</t>
    <phoneticPr fontId="3"/>
  </si>
  <si>
    <t>市町村名</t>
    <rPh sb="0" eb="4">
      <t>シチョウソンメイ</t>
    </rPh>
    <phoneticPr fontId="1"/>
  </si>
  <si>
    <t>名護市</t>
    <rPh sb="0" eb="3">
      <t>ナゴシ</t>
    </rPh>
    <phoneticPr fontId="1"/>
  </si>
  <si>
    <t>本部町</t>
    <rPh sb="0" eb="3">
      <t>モトブチョウ</t>
    </rPh>
    <phoneticPr fontId="1"/>
  </si>
  <si>
    <t>今帰仁村</t>
    <rPh sb="0" eb="4">
      <t>ナキジンソン</t>
    </rPh>
    <phoneticPr fontId="1"/>
  </si>
  <si>
    <t>伊江村</t>
    <rPh sb="0" eb="3">
      <t>イエソン</t>
    </rPh>
    <phoneticPr fontId="1"/>
  </si>
  <si>
    <t>伊是名村</t>
    <rPh sb="0" eb="4">
      <t>イゼナソン</t>
    </rPh>
    <phoneticPr fontId="1"/>
  </si>
  <si>
    <t>伊平屋村</t>
    <rPh sb="0" eb="4">
      <t>イヘヤソン</t>
    </rPh>
    <phoneticPr fontId="1"/>
  </si>
  <si>
    <t>大宜味村</t>
    <rPh sb="0" eb="4">
      <t>オオギミソン</t>
    </rPh>
    <phoneticPr fontId="1"/>
  </si>
  <si>
    <t>国頭村</t>
    <rPh sb="0" eb="3">
      <t>クニガミソン</t>
    </rPh>
    <phoneticPr fontId="1"/>
  </si>
  <si>
    <t>東村</t>
    <rPh sb="0" eb="2">
      <t>ヒガシソン</t>
    </rPh>
    <phoneticPr fontId="1"/>
  </si>
  <si>
    <t>宜野座村</t>
    <rPh sb="0" eb="4">
      <t>ギノザソン</t>
    </rPh>
    <phoneticPr fontId="1"/>
  </si>
  <si>
    <t>金武町</t>
    <rPh sb="0" eb="3">
      <t>キンチョウ</t>
    </rPh>
    <phoneticPr fontId="1"/>
  </si>
  <si>
    <t>選手名</t>
    <rPh sb="0" eb="2">
      <t>センシュ</t>
    </rPh>
    <rPh sb="2" eb="3">
      <t>メイ</t>
    </rPh>
    <phoneticPr fontId="3"/>
  </si>
  <si>
    <t>ﾌﾘｶﾞﾅ(半角ｶﾀｶﾅ)</t>
    <rPh sb="6" eb="8">
      <t>ハンカク</t>
    </rPh>
    <phoneticPr fontId="3"/>
  </si>
  <si>
    <t>監督緊急連絡先</t>
    <rPh sb="0" eb="2">
      <t>カントク</t>
    </rPh>
    <rPh sb="2" eb="4">
      <t>キンキュウ</t>
    </rPh>
    <rPh sb="4" eb="7">
      <t>レンラクサキ</t>
    </rPh>
    <phoneticPr fontId="1"/>
  </si>
  <si>
    <t>男 子</t>
    <rPh sb="0" eb="1">
      <t>オトコ</t>
    </rPh>
    <rPh sb="2" eb="3">
      <t>コ</t>
    </rPh>
    <phoneticPr fontId="1"/>
  </si>
  <si>
    <t>女 子</t>
    <rPh sb="0" eb="1">
      <t>オンナ</t>
    </rPh>
    <rPh sb="2" eb="3">
      <t>コ</t>
    </rPh>
    <phoneticPr fontId="1"/>
  </si>
  <si>
    <t>距離</t>
    <rPh sb="0" eb="2">
      <t>キョリ</t>
    </rPh>
    <phoneticPr fontId="1"/>
  </si>
  <si>
    <t>記録</t>
    <rPh sb="0" eb="2">
      <t>キロク</t>
    </rPh>
    <phoneticPr fontId="1"/>
  </si>
  <si>
    <t>ベスト記録</t>
    <rPh sb="3" eb="5">
      <t>キロク</t>
    </rPh>
    <phoneticPr fontId="1"/>
  </si>
  <si>
    <r>
      <t>※公印を押印した申込書（原本）を１部提出してください。</t>
    </r>
    <r>
      <rPr>
        <b/>
        <u/>
        <sz val="11"/>
        <color indexed="8"/>
        <rFont val="ＭＳ 明朝"/>
        <family val="1"/>
        <charset val="128"/>
      </rPr>
      <t/>
    </r>
    <rPh sb="1" eb="3">
      <t>コウイン</t>
    </rPh>
    <rPh sb="4" eb="6">
      <t>オウイン</t>
    </rPh>
    <rPh sb="8" eb="11">
      <t>モウシコミショ</t>
    </rPh>
    <rPh sb="12" eb="14">
      <t>ゲンポン</t>
    </rPh>
    <rPh sb="17" eb="18">
      <t>ブ</t>
    </rPh>
    <rPh sb="18" eb="20">
      <t>テイシュツ</t>
    </rPh>
    <phoneticPr fontId="2"/>
  </si>
  <si>
    <r>
      <t>※</t>
    </r>
    <r>
      <rPr>
        <b/>
        <u/>
        <sz val="11"/>
        <color indexed="8"/>
        <rFont val="ＭＳ 明朝"/>
        <family val="1"/>
        <charset val="128"/>
      </rPr>
      <t>押印済控を確実に各学校で保存して</t>
    </r>
    <r>
      <rPr>
        <sz val="10"/>
        <color indexed="8"/>
        <rFont val="ＭＳ 明朝"/>
        <family val="1"/>
        <charset val="128"/>
      </rPr>
      <t>おいてください。</t>
    </r>
    <rPh sb="1" eb="3">
      <t>オウイン</t>
    </rPh>
    <rPh sb="3" eb="4">
      <t>ズ</t>
    </rPh>
    <rPh sb="4" eb="5">
      <t>ヒカ</t>
    </rPh>
    <rPh sb="6" eb="8">
      <t>カクジツ</t>
    </rPh>
    <rPh sb="9" eb="12">
      <t>カクガッコウ</t>
    </rPh>
    <rPh sb="13" eb="15">
      <t>ホゾン</t>
    </rPh>
    <phoneticPr fontId="2"/>
  </si>
  <si>
    <t>↑31行目までが印刷範囲です！</t>
    <rPh sb="3" eb="5">
      <t>ギョウメ</t>
    </rPh>
    <rPh sb="8" eb="10">
      <t>インサツ</t>
    </rPh>
    <rPh sb="10" eb="12">
      <t>ハンイ</t>
    </rPh>
    <phoneticPr fontId="1"/>
  </si>
  <si>
    <t>登録
番号</t>
    <rPh sb="0" eb="2">
      <t>トウロク</t>
    </rPh>
    <rPh sb="3" eb="5">
      <t>バンゴウ</t>
    </rPh>
    <phoneticPr fontId="3"/>
  </si>
  <si>
    <t>S1</t>
  </si>
  <si>
    <t>bt1</t>
  </si>
  <si>
    <t>bt2</t>
  </si>
  <si>
    <t>ZK</t>
    <phoneticPr fontId="1"/>
  </si>
  <si>
    <t>【監督会議提出用】</t>
    <rPh sb="1" eb="3">
      <t>カントク</t>
    </rPh>
    <rPh sb="3" eb="5">
      <t>カイギ</t>
    </rPh>
    <rPh sb="5" eb="7">
      <t>テイシュツ</t>
    </rPh>
    <rPh sb="7" eb="8">
      <t>ヨウ</t>
    </rPh>
    <phoneticPr fontId="2"/>
  </si>
  <si>
    <t>ＮＯ</t>
    <phoneticPr fontId="2"/>
  </si>
  <si>
    <t>学　　校　　名</t>
    <rPh sb="0" eb="1">
      <t>ガク</t>
    </rPh>
    <rPh sb="3" eb="4">
      <t>コウ</t>
    </rPh>
    <rPh sb="6" eb="7">
      <t>ナ</t>
    </rPh>
    <phoneticPr fontId="2"/>
  </si>
  <si>
    <t>ﾌﾘｶﾞﾅ</t>
    <phoneticPr fontId="2"/>
  </si>
  <si>
    <t>　　</t>
    <phoneticPr fontId="2"/>
  </si>
  <si>
    <t>登録
番号</t>
    <rPh sb="0" eb="2">
      <t>トウロク</t>
    </rPh>
    <rPh sb="3" eb="5">
      <t>バンゴウ</t>
    </rPh>
    <phoneticPr fontId="2"/>
  </si>
  <si>
    <t>上記の者は本校に在籍し、健康診断の結果異常なく標記大会に出場することを認め、参加を申込みます。</t>
    <rPh sb="0" eb="1">
      <t>ウエ</t>
    </rPh>
    <rPh sb="1" eb="2">
      <t>キ</t>
    </rPh>
    <rPh sb="3" eb="4">
      <t>モノ</t>
    </rPh>
    <rPh sb="5" eb="7">
      <t>ホンコウ</t>
    </rPh>
    <rPh sb="8" eb="10">
      <t>ザイセキ</t>
    </rPh>
    <rPh sb="12" eb="14">
      <t>ケンコウ</t>
    </rPh>
    <rPh sb="14" eb="16">
      <t>シンダン</t>
    </rPh>
    <rPh sb="17" eb="19">
      <t>ケッカ</t>
    </rPh>
    <rPh sb="19" eb="21">
      <t>イジョウ</t>
    </rPh>
    <rPh sb="23" eb="25">
      <t>ヒョウキ</t>
    </rPh>
    <rPh sb="25" eb="27">
      <t>タイカイ</t>
    </rPh>
    <rPh sb="28" eb="30">
      <t>シュツジョウ</t>
    </rPh>
    <rPh sb="35" eb="36">
      <t>ミト</t>
    </rPh>
    <rPh sb="38" eb="40">
      <t>サンカ</t>
    </rPh>
    <rPh sb="41" eb="42">
      <t>モウ</t>
    </rPh>
    <rPh sb="42" eb="43">
      <t>コ</t>
    </rPh>
    <phoneticPr fontId="2"/>
  </si>
  <si>
    <t>氏　　名　（学年）</t>
    <rPh sb="0" eb="1">
      <t>シ</t>
    </rPh>
    <rPh sb="3" eb="4">
      <t>メイ</t>
    </rPh>
    <rPh sb="6" eb="8">
      <t>ガクネン</t>
    </rPh>
    <phoneticPr fontId="2"/>
  </si>
  <si>
    <t>←Ｄ列までが印刷範囲です！</t>
    <phoneticPr fontId="1"/>
  </si>
  <si>
    <t>↑33行目までが印刷範囲です！</t>
    <rPh sb="3" eb="5">
      <t>ギョウメ</t>
    </rPh>
    <rPh sb="8" eb="10">
      <t>インサツ</t>
    </rPh>
    <rPh sb="10" eb="12">
      <t>ハンイ</t>
    </rPh>
    <phoneticPr fontId="1"/>
  </si>
  <si>
    <t>学校名</t>
    <rPh sb="0" eb="2">
      <t>ガッコウ</t>
    </rPh>
    <rPh sb="2" eb="3">
      <t>メイ</t>
    </rPh>
    <phoneticPr fontId="9"/>
  </si>
  <si>
    <t>電話番号</t>
    <rPh sb="0" eb="2">
      <t>デンワ</t>
    </rPh>
    <rPh sb="2" eb="4">
      <t>バンゴウ</t>
    </rPh>
    <phoneticPr fontId="9"/>
  </si>
  <si>
    <t>瀬底</t>
    <rPh sb="0" eb="1">
      <t>セ</t>
    </rPh>
    <rPh sb="1" eb="2">
      <t>ソコ</t>
    </rPh>
    <phoneticPr fontId="1"/>
  </si>
  <si>
    <t>閉校</t>
    <rPh sb="0" eb="2">
      <t>ヘイコウ</t>
    </rPh>
    <phoneticPr fontId="1"/>
  </si>
  <si>
    <t>兼次</t>
    <rPh sb="0" eb="2">
      <t>カネシ</t>
    </rPh>
    <phoneticPr fontId="1"/>
  </si>
  <si>
    <t>古宇利</t>
    <rPh sb="0" eb="1">
      <t>フル</t>
    </rPh>
    <rPh sb="1" eb="2">
      <t>タカ</t>
    </rPh>
    <rPh sb="2" eb="3">
      <t>リ</t>
    </rPh>
    <phoneticPr fontId="1"/>
  </si>
  <si>
    <t>湧川</t>
    <rPh sb="0" eb="1">
      <t>ワ</t>
    </rPh>
    <rPh sb="1" eb="2">
      <t>カワ</t>
    </rPh>
    <phoneticPr fontId="1"/>
  </si>
  <si>
    <t>佐手</t>
    <rPh sb="0" eb="2">
      <t>サテ</t>
    </rPh>
    <phoneticPr fontId="1"/>
  </si>
  <si>
    <t>北国</t>
    <rPh sb="0" eb="1">
      <t>キタ</t>
    </rPh>
    <rPh sb="1" eb="2">
      <t>クニ</t>
    </rPh>
    <phoneticPr fontId="1"/>
  </si>
  <si>
    <t>奥</t>
    <rPh sb="0" eb="1">
      <t>オク</t>
    </rPh>
    <phoneticPr fontId="1"/>
  </si>
  <si>
    <t>楚洲</t>
    <rPh sb="0" eb="2">
      <t>ソス</t>
    </rPh>
    <phoneticPr fontId="1"/>
  </si>
  <si>
    <t>安田</t>
    <rPh sb="0" eb="2">
      <t>アダ</t>
    </rPh>
    <phoneticPr fontId="1"/>
  </si>
  <si>
    <t>安波</t>
    <rPh sb="0" eb="2">
      <t>アハ</t>
    </rPh>
    <phoneticPr fontId="1"/>
  </si>
  <si>
    <t>校長名</t>
    <phoneticPr fontId="1"/>
  </si>
  <si>
    <t>学校番号</t>
    <phoneticPr fontId="1"/>
  </si>
  <si>
    <t>ﾌﾘｶﾞﾅ</t>
  </si>
  <si>
    <t>学校電話番号</t>
    <rPh sb="0" eb="2">
      <t>ガッコウ</t>
    </rPh>
    <phoneticPr fontId="1"/>
  </si>
  <si>
    <t>中学校長</t>
    <phoneticPr fontId="1"/>
  </si>
  <si>
    <t>←Ｈ列までが印刷範囲です！</t>
    <rPh sb="2" eb="3">
      <t>レツ</t>
    </rPh>
    <rPh sb="6" eb="8">
      <t>インサツ</t>
    </rPh>
    <rPh sb="8" eb="10">
      <t>ハンイ</t>
    </rPh>
    <phoneticPr fontId="1"/>
  </si>
  <si>
    <t>学校電話番号</t>
    <phoneticPr fontId="1"/>
  </si>
  <si>
    <t>校長名</t>
    <phoneticPr fontId="1"/>
  </si>
  <si>
    <t>氏名</t>
    <rPh sb="0" eb="2">
      <t>シメイ</t>
    </rPh>
    <phoneticPr fontId="1"/>
  </si>
  <si>
    <t>男子監督</t>
    <rPh sb="0" eb="2">
      <t>ダンシ</t>
    </rPh>
    <rPh sb="2" eb="4">
      <t>カントク</t>
    </rPh>
    <phoneticPr fontId="1"/>
  </si>
  <si>
    <t>女子監督</t>
    <rPh sb="0" eb="2">
      <t>ジョシ</t>
    </rPh>
    <rPh sb="2" eb="4">
      <t>カントク</t>
    </rPh>
    <phoneticPr fontId="1"/>
  </si>
  <si>
    <t>ＮＣ</t>
    <phoneticPr fontId="1"/>
  </si>
  <si>
    <t>学校名</t>
    <rPh sb="0" eb="3">
      <t>ガッコウメイ</t>
    </rPh>
    <phoneticPr fontId="1"/>
  </si>
  <si>
    <t>役員１</t>
    <rPh sb="0" eb="2">
      <t>ヤクイン</t>
    </rPh>
    <phoneticPr fontId="1"/>
  </si>
  <si>
    <t>役員２</t>
    <rPh sb="0" eb="2">
      <t>ヤクイン</t>
    </rPh>
    <phoneticPr fontId="1"/>
  </si>
  <si>
    <t>役員３</t>
    <rPh sb="0" eb="2">
      <t>ヤクイン</t>
    </rPh>
    <phoneticPr fontId="1"/>
  </si>
  <si>
    <t>役員４</t>
    <rPh sb="0" eb="2">
      <t>ヤクイン</t>
    </rPh>
    <phoneticPr fontId="1"/>
  </si>
  <si>
    <t>役員５</t>
    <rPh sb="0" eb="2">
      <t>ヤクイン</t>
    </rPh>
    <phoneticPr fontId="1"/>
  </si>
  <si>
    <t>役員６</t>
    <rPh sb="0" eb="2">
      <t>ヤクイン</t>
    </rPh>
    <phoneticPr fontId="1"/>
  </si>
  <si>
    <t>役員７</t>
    <rPh sb="0" eb="2">
      <t>ヤクイン</t>
    </rPh>
    <phoneticPr fontId="1"/>
  </si>
  <si>
    <t>役員８</t>
    <rPh sb="0" eb="2">
      <t>ヤクイン</t>
    </rPh>
    <phoneticPr fontId="1"/>
  </si>
  <si>
    <t>役員９</t>
    <rPh sb="0" eb="2">
      <t>ヤクイン</t>
    </rPh>
    <phoneticPr fontId="1"/>
  </si>
  <si>
    <t>役員10</t>
    <rPh sb="0" eb="2">
      <t>ヤクイン</t>
    </rPh>
    <phoneticPr fontId="1"/>
  </si>
  <si>
    <t>役員11</t>
    <rPh sb="0" eb="2">
      <t>ヤクイン</t>
    </rPh>
    <phoneticPr fontId="1"/>
  </si>
  <si>
    <t>役員12</t>
    <rPh sb="0" eb="2">
      <t>ヤクイン</t>
    </rPh>
    <phoneticPr fontId="1"/>
  </si>
  <si>
    <t>役員13</t>
    <rPh sb="0" eb="2">
      <t>ヤクイン</t>
    </rPh>
    <phoneticPr fontId="1"/>
  </si>
  <si>
    <t>役員14</t>
    <rPh sb="0" eb="2">
      <t>ヤクイン</t>
    </rPh>
    <phoneticPr fontId="1"/>
  </si>
  <si>
    <t>走る区間</t>
    <rPh sb="0" eb="1">
      <t>ハシ</t>
    </rPh>
    <rPh sb="2" eb="4">
      <t>クカン</t>
    </rPh>
    <phoneticPr fontId="1"/>
  </si>
  <si>
    <t>登録番号</t>
    <rPh sb="0" eb="2">
      <t>トウロク</t>
    </rPh>
    <rPh sb="2" eb="4">
      <t>バンゴウ</t>
    </rPh>
    <phoneticPr fontId="1"/>
  </si>
  <si>
    <t>氏名(学年)</t>
    <rPh sb="0" eb="2">
      <t>シメイ</t>
    </rPh>
    <phoneticPr fontId="1"/>
  </si>
  <si>
    <t>ﾅﾝﾊﾞｰｶｰﾄﾞ</t>
    <phoneticPr fontId="1"/>
  </si>
  <si>
    <t>←Ｅ列までが印刷範囲です！</t>
    <phoneticPr fontId="1"/>
  </si>
  <si>
    <t>　事前に届け出た選手に事故があるため、下記の通り選手を変更させてくださいますよう、よろしくお願い申し上げます。</t>
    <rPh sb="1" eb="3">
      <t>ジゼン</t>
    </rPh>
    <rPh sb="4" eb="5">
      <t>トド</t>
    </rPh>
    <rPh sb="6" eb="7">
      <t>デ</t>
    </rPh>
    <rPh sb="8" eb="10">
      <t>センシュ</t>
    </rPh>
    <rPh sb="11" eb="13">
      <t>ジコ</t>
    </rPh>
    <rPh sb="19" eb="21">
      <t>カキ</t>
    </rPh>
    <rPh sb="22" eb="23">
      <t>トオ</t>
    </rPh>
    <rPh sb="24" eb="26">
      <t>センシュ</t>
    </rPh>
    <rPh sb="27" eb="29">
      <t>ヘンコウ</t>
    </rPh>
    <rPh sb="46" eb="47">
      <t>ネガ</t>
    </rPh>
    <rPh sb="48" eb="49">
      <t>モウ</t>
    </rPh>
    <rPh sb="50" eb="51">
      <t>ア</t>
    </rPh>
    <phoneticPr fontId="1"/>
  </si>
  <si>
    <t>変　更</t>
    <rPh sb="0" eb="1">
      <t>ヘン</t>
    </rPh>
    <rPh sb="2" eb="3">
      <t>サラ</t>
    </rPh>
    <phoneticPr fontId="1"/>
  </si>
  <si>
    <t>可 ・ 否</t>
    <rPh sb="0" eb="1">
      <t>カ</t>
    </rPh>
    <rPh sb="4" eb="5">
      <t>イナ</t>
    </rPh>
    <phoneticPr fontId="1"/>
  </si>
  <si>
    <t>※以下専門部使用欄</t>
    <rPh sb="1" eb="3">
      <t>イカ</t>
    </rPh>
    <rPh sb="3" eb="6">
      <t>センモンブ</t>
    </rPh>
    <rPh sb="6" eb="8">
      <t>シヨウ</t>
    </rPh>
    <rPh sb="8" eb="9">
      <t>ラン</t>
    </rPh>
    <phoneticPr fontId="1"/>
  </si>
  <si>
    <t>承認欄</t>
    <rPh sb="0" eb="2">
      <t>ショウニン</t>
    </rPh>
    <rPh sb="2" eb="3">
      <t>ラン</t>
    </rPh>
    <phoneticPr fontId="1"/>
  </si>
  <si>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</si>
  <si>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</si>
  <si>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</si>
  <si>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</si>
  <si>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</si>
  <si>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６区</t>
    <rPh sb="1" eb="2">
      <t>ク</t>
    </rPh>
    <phoneticPr fontId="1"/>
  </si>
  <si>
    <t>記</t>
    <rPh sb="0" eb="1">
      <t>キ</t>
    </rPh>
    <phoneticPr fontId="1"/>
  </si>
  <si>
    <t>専門部長
or
責任者
承認サイン</t>
    <rPh sb="0" eb="2">
      <t>センモン</t>
    </rPh>
    <rPh sb="2" eb="4">
      <t>ブチョウ</t>
    </rPh>
    <rPh sb="8" eb="11">
      <t>セキニンシャ</t>
    </rPh>
    <rPh sb="12" eb="14">
      <t>ショウニン</t>
    </rPh>
    <phoneticPr fontId="1"/>
  </si>
  <si>
    <t>変更する理由
(事故内容等)</t>
    <rPh sb="0" eb="2">
      <t>ヘンコウ</t>
    </rPh>
    <rPh sb="4" eb="6">
      <t>リユウ</t>
    </rPh>
    <rPh sb="8" eb="10">
      <t>ジコ</t>
    </rPh>
    <rPh sb="10" eb="12">
      <t>ナイヨウ</t>
    </rPh>
    <rPh sb="12" eb="13">
      <t>トウ</t>
    </rPh>
    <phoneticPr fontId="1"/>
  </si>
  <si>
    <t>↑29行目までが印刷範囲です！</t>
    <rPh sb="3" eb="5">
      <t>ギョウメ</t>
    </rPh>
    <rPh sb="8" eb="10">
      <t>インサツ</t>
    </rPh>
    <rPh sb="10" eb="12">
      <t>ハンイ</t>
    </rPh>
    <phoneticPr fontId="1"/>
  </si>
  <si>
    <t>注意事項(必ずお読みください)</t>
    <rPh sb="0" eb="2">
      <t>チュウイ</t>
    </rPh>
    <rPh sb="2" eb="4">
      <t>ジコウ</t>
    </rPh>
    <rPh sb="5" eb="6">
      <t>カナラ</t>
    </rPh>
    <rPh sb="8" eb="9">
      <t>ヨ</t>
    </rPh>
    <phoneticPr fontId="1"/>
  </si>
  <si>
    <t>登録していた選手</t>
    <rPh sb="0" eb="2">
      <t>トウロク</t>
    </rPh>
    <rPh sb="6" eb="8">
      <t>センシュ</t>
    </rPh>
    <phoneticPr fontId="1"/>
  </si>
  <si>
    <t>新たに起用する選手</t>
    <rPh sb="0" eb="1">
      <t>アラ</t>
    </rPh>
    <rPh sb="3" eb="5">
      <t>キヨウ</t>
    </rPh>
    <rPh sb="7" eb="9">
      <t>センシュ</t>
    </rPh>
    <phoneticPr fontId="1"/>
  </si>
  <si>
    <t>１．下記の枠内に必要事項を記入し、監督会で提出してください。</t>
    <rPh sb="2" eb="4">
      <t>カキ</t>
    </rPh>
    <rPh sb="5" eb="7">
      <t>ワクナイ</t>
    </rPh>
    <rPh sb="8" eb="10">
      <t>ヒツヨウ</t>
    </rPh>
    <rPh sb="10" eb="12">
      <t>ジコウ</t>
    </rPh>
    <rPh sb="13" eb="15">
      <t>キニュウ</t>
    </rPh>
    <rPh sb="17" eb="19">
      <t>カントク</t>
    </rPh>
    <rPh sb="19" eb="20">
      <t>カイ</t>
    </rPh>
    <rPh sb="21" eb="23">
      <t>テイシュツ</t>
    </rPh>
    <phoneticPr fontId="1"/>
  </si>
  <si>
    <t>登録済情報(すべて記入)</t>
    <rPh sb="0" eb="2">
      <t>トウロク</t>
    </rPh>
    <rPh sb="2" eb="3">
      <t>ズミ</t>
    </rPh>
    <rPh sb="3" eb="5">
      <t>ジョウホウ</t>
    </rPh>
    <rPh sb="9" eb="11">
      <t>キニュウ</t>
    </rPh>
    <phoneticPr fontId="1"/>
  </si>
  <si>
    <t>性別</t>
    <rPh sb="0" eb="2">
      <t>セイベツ</t>
    </rPh>
    <phoneticPr fontId="1"/>
  </si>
  <si>
    <t>男子　　　女子</t>
    <rPh sb="0" eb="2">
      <t>ダンシ</t>
    </rPh>
    <rPh sb="5" eb="7">
      <t>ジョシ</t>
    </rPh>
    <phoneticPr fontId="1"/>
  </si>
  <si>
    <t>学年</t>
    <rPh sb="0" eb="2">
      <t>ガクネン</t>
    </rPh>
    <phoneticPr fontId="1"/>
  </si>
  <si>
    <t>　上記のとおり、情報を訂正してくださいますよう、お願いします。</t>
    <rPh sb="1" eb="3">
      <t>ジョウキ</t>
    </rPh>
    <rPh sb="8" eb="10">
      <t>ジョウホウ</t>
    </rPh>
    <rPh sb="11" eb="13">
      <t>テイセイ</t>
    </rPh>
    <rPh sb="25" eb="26">
      <t>ネガ</t>
    </rPh>
    <phoneticPr fontId="1"/>
  </si>
  <si>
    <t>ナンバーカード</t>
    <phoneticPr fontId="1"/>
  </si>
  <si>
    <t>監督署名
(　自　筆　)</t>
    <rPh sb="0" eb="2">
      <t>カントク</t>
    </rPh>
    <rPh sb="2" eb="4">
      <t>ショメイ</t>
    </rPh>
    <rPh sb="7" eb="8">
      <t>ジ</t>
    </rPh>
    <rPh sb="9" eb="10">
      <t>フデ</t>
    </rPh>
    <phoneticPr fontId="1"/>
  </si>
  <si>
    <t>添付資料　あり(　　　　　　　)　　　なし　　　</t>
    <phoneticPr fontId="1"/>
  </si>
  <si>
    <t>添付資料　あり(　　　　　　　)　　　なし　　　</t>
    <rPh sb="0" eb="2">
      <t>テンプ</t>
    </rPh>
    <rPh sb="2" eb="4">
      <t>シリョウ</t>
    </rPh>
    <phoneticPr fontId="1"/>
  </si>
  <si>
    <t>←Ｄ列までが印刷範囲です！</t>
    <phoneticPr fontId="1"/>
  </si>
  <si>
    <t>１年　　　２年　　　３年</t>
    <rPh sb="1" eb="2">
      <t>ネン</t>
    </rPh>
    <rPh sb="6" eb="7">
      <t>ネン</t>
    </rPh>
    <rPh sb="11" eb="12">
      <t>ネン</t>
    </rPh>
    <phoneticPr fontId="1"/>
  </si>
  <si>
    <t>出走する区間</t>
    <rPh sb="0" eb="2">
      <t>シュッソウ</t>
    </rPh>
    <rPh sb="4" eb="6">
      <t>クカン</t>
    </rPh>
    <phoneticPr fontId="2"/>
  </si>
  <si>
    <t>２．訂正・変更後の情報は、プログラム冊子には反映されませんが、賞状や記録一覧などの情報には、</t>
    <rPh sb="2" eb="4">
      <t>テイセイ</t>
    </rPh>
    <rPh sb="5" eb="7">
      <t>ヘンコウ</t>
    </rPh>
    <rPh sb="7" eb="8">
      <t>ゴ</t>
    </rPh>
    <rPh sb="9" eb="11">
      <t>ジョウホウ</t>
    </rPh>
    <rPh sb="18" eb="20">
      <t>サッシ</t>
    </rPh>
    <rPh sb="22" eb="24">
      <t>ハンエイ</t>
    </rPh>
    <rPh sb="31" eb="33">
      <t>ショウジョウ</t>
    </rPh>
    <rPh sb="34" eb="36">
      <t>キロク</t>
    </rPh>
    <rPh sb="36" eb="38">
      <t>イチラン</t>
    </rPh>
    <rPh sb="41" eb="43">
      <t>ジョウホウ</t>
    </rPh>
    <phoneticPr fontId="1"/>
  </si>
  <si>
    <r>
      <t xml:space="preserve">※１．オーダー用紙は、この様式を使用してください。
※２．登録した選手の右側にある「出走区間」枠に出走する区間番号を記入・入力して、
　　記入・入力のミスなどがないかを確認してください。
※３．確認が済んだら、監督名の欄に監督本人が署名した後に、監督会会場で、受付に提出
　　してください。
</t>
    </r>
    <r>
      <rPr>
        <b/>
        <sz val="12"/>
        <rFont val="ＭＳ 明朝"/>
        <family val="1"/>
        <charset val="128"/>
      </rPr>
      <t>※４．本用紙提出後のオーダー変更は、急病等による理由以外はできません。</t>
    </r>
    <r>
      <rPr>
        <sz val="11"/>
        <rFont val="ＭＳ 明朝"/>
        <family val="1"/>
        <charset val="128"/>
      </rPr>
      <t xml:space="preserve">
※５．急病等によるオーダー変更願は、別様式を御利用ください。</t>
    </r>
    <phoneticPr fontId="1"/>
  </si>
  <si>
    <r>
      <t xml:space="preserve">※１．オーダー用紙は、この様式を使用してください。
※２．登録した選手の右側にある「出走区間」枠に出走する区間番号を記入・入力して、
　　記入・入力のミスなどがないかを確認してください。
※３．確認が済んだら、監督名の欄に監督本人が署名した後に、監督会会場で、受付に提出
　　してください。
</t>
    </r>
    <r>
      <rPr>
        <b/>
        <sz val="12"/>
        <rFont val="ＭＳ 明朝"/>
        <family val="1"/>
        <charset val="128"/>
      </rPr>
      <t>※４．</t>
    </r>
    <r>
      <rPr>
        <b/>
        <u/>
        <sz val="12"/>
        <rFont val="ＭＳ 明朝"/>
        <family val="1"/>
        <charset val="128"/>
      </rPr>
      <t xml:space="preserve">本用紙提出後のオーダー変更は、急病等による理由以外はできません。
</t>
    </r>
    <r>
      <rPr>
        <sz val="11"/>
        <rFont val="ＭＳ 明朝"/>
        <family val="1"/>
        <charset val="128"/>
      </rPr>
      <t>※５．急病等によるオーダー変更願は、別様式を御利用ください。</t>
    </r>
    <rPh sb="185" eb="187">
      <t>キュウビョウ</t>
    </rPh>
    <rPh sb="187" eb="188">
      <t>トウ</t>
    </rPh>
    <rPh sb="195" eb="197">
      <t>ヘンコウ</t>
    </rPh>
    <rPh sb="197" eb="198">
      <t>ネガイ</t>
    </rPh>
    <rPh sb="200" eb="201">
      <t>ベツ</t>
    </rPh>
    <rPh sb="201" eb="203">
      <t>ヨウシキ</t>
    </rPh>
    <rPh sb="204" eb="207">
      <t>ゴリヨウ</t>
    </rPh>
    <phoneticPr fontId="1"/>
  </si>
  <si>
    <r>
      <t>１．本用紙は、出走予定の選手に事故等があった場合の選手変更に活用するためのものです。
２．変更する際は、出走予定者以外の登録選手から代替選手を補充するものとします。
３．本用紙は、</t>
    </r>
    <r>
      <rPr>
        <b/>
        <u/>
        <sz val="10.5"/>
        <color theme="1"/>
        <rFont val="ＭＳ 明朝"/>
        <family val="1"/>
        <charset val="128"/>
      </rPr>
      <t>大会当日の午前７時30分から午前８時00分までに、大会本部に提出</t>
    </r>
    <r>
      <rPr>
        <sz val="11"/>
        <color theme="1"/>
        <rFont val="ＭＳ 明朝"/>
        <family val="1"/>
        <charset val="128"/>
      </rPr>
      <t>してください。</t>
    </r>
    <rPh sb="25" eb="27">
      <t>センシュ</t>
    </rPh>
    <rPh sb="27" eb="29">
      <t>ヘンコウ</t>
    </rPh>
    <rPh sb="30" eb="32">
      <t>カツヨウ</t>
    </rPh>
    <rPh sb="66" eb="68">
      <t>ダイタイ</t>
    </rPh>
    <rPh sb="68" eb="70">
      <t>センシュ</t>
    </rPh>
    <rPh sb="110" eb="111">
      <t>フン</t>
    </rPh>
    <phoneticPr fontId="1"/>
  </si>
  <si>
    <t>休校</t>
    <rPh sb="0" eb="2">
      <t>キュウコウ</t>
    </rPh>
    <phoneticPr fontId="1"/>
  </si>
  <si>
    <t>役員15</t>
    <rPh sb="0" eb="2">
      <t>ヤクイン</t>
    </rPh>
    <phoneticPr fontId="1"/>
  </si>
  <si>
    <t>役員16</t>
    <rPh sb="0" eb="2">
      <t>ヤクイン</t>
    </rPh>
    <phoneticPr fontId="1"/>
  </si>
  <si>
    <t>役員17</t>
    <rPh sb="0" eb="2">
      <t>ヤクイン</t>
    </rPh>
    <phoneticPr fontId="1"/>
  </si>
  <si>
    <t>役員18</t>
    <rPh sb="0" eb="2">
      <t>ヤクイン</t>
    </rPh>
    <phoneticPr fontId="1"/>
  </si>
  <si>
    <t>１ 区</t>
    <rPh sb="2" eb="3">
      <t>ク</t>
    </rPh>
    <phoneticPr fontId="1"/>
  </si>
  <si>
    <t>２ 区</t>
    <rPh sb="2" eb="3">
      <t>ク</t>
    </rPh>
    <phoneticPr fontId="1"/>
  </si>
  <si>
    <t>３ 区</t>
    <rPh sb="2" eb="3">
      <t>ク</t>
    </rPh>
    <phoneticPr fontId="1"/>
  </si>
  <si>
    <t>４ 区</t>
    <rPh sb="2" eb="3">
      <t>ク</t>
    </rPh>
    <phoneticPr fontId="1"/>
  </si>
  <si>
    <t>５ 区</t>
    <rPh sb="2" eb="3">
      <t>ク</t>
    </rPh>
    <phoneticPr fontId="1"/>
  </si>
  <si>
    <r>
      <rPr>
        <b/>
        <sz val="12"/>
        <rFont val="ＭＳ ゴシック"/>
        <family val="3"/>
        <charset val="128"/>
      </rPr>
      <t>訂正</t>
    </r>
    <r>
      <rPr>
        <sz val="11"/>
        <rFont val="ＭＳ 明朝"/>
        <family val="1"/>
        <charset val="128"/>
      </rPr>
      <t>(</t>
    </r>
    <r>
      <rPr>
        <b/>
        <u/>
        <sz val="11"/>
        <rFont val="ＭＳ 明朝"/>
        <family val="1"/>
        <charset val="128"/>
      </rPr>
      <t>修正すべき箇所のみ記入</t>
    </r>
    <r>
      <rPr>
        <sz val="11"/>
        <color theme="1"/>
        <rFont val="ＭＳ 明朝"/>
        <family val="1"/>
        <charset val="128"/>
      </rPr>
      <t>)</t>
    </r>
    <rPh sb="0" eb="2">
      <t>テイセイ</t>
    </rPh>
    <rPh sb="3" eb="5">
      <t>シュウセイ</t>
    </rPh>
    <rPh sb="8" eb="10">
      <t>カショ</t>
    </rPh>
    <rPh sb="12" eb="14">
      <t>キニュウ</t>
    </rPh>
    <phoneticPr fontId="1"/>
  </si>
  <si>
    <t>６ 区</t>
    <rPh sb="2" eb="3">
      <t>ク</t>
    </rPh>
    <phoneticPr fontId="1"/>
  </si>
  <si>
    <t>永野　正也</t>
    <rPh sb="0" eb="2">
      <t>ナガノ</t>
    </rPh>
    <rPh sb="3" eb="5">
      <t>マサヤ</t>
    </rPh>
    <phoneticPr fontId="1"/>
  </si>
  <si>
    <t>松本　優一郎</t>
    <rPh sb="0" eb="2">
      <t>マツモト</t>
    </rPh>
    <rPh sb="3" eb="6">
      <t>ユウイチロウ</t>
    </rPh>
    <phoneticPr fontId="9"/>
  </si>
  <si>
    <t>大田　守利</t>
    <rPh sb="0" eb="2">
      <t>オオタ</t>
    </rPh>
    <rPh sb="3" eb="4">
      <t>マモ</t>
    </rPh>
    <phoneticPr fontId="1"/>
  </si>
  <si>
    <t>宮城　研治</t>
    <rPh sb="0" eb="2">
      <t>ミヤギ</t>
    </rPh>
    <rPh sb="3" eb="5">
      <t>ケンジ</t>
    </rPh>
    <phoneticPr fontId="9"/>
  </si>
  <si>
    <t>＊ 男子の蘭から関数でリンク済み</t>
    <rPh sb="2" eb="4">
      <t>ダンシ</t>
    </rPh>
    <rPh sb="5" eb="6">
      <t>ラン</t>
    </rPh>
    <rPh sb="8" eb="10">
      <t>カンスウ</t>
    </rPh>
    <rPh sb="14" eb="15">
      <t>ス</t>
    </rPh>
    <phoneticPr fontId="1"/>
  </si>
  <si>
    <t>男子コーチ</t>
    <rPh sb="0" eb="2">
      <t>ダンシ</t>
    </rPh>
    <phoneticPr fontId="1"/>
  </si>
  <si>
    <t>女子コーチ</t>
    <rPh sb="0" eb="2">
      <t>ジョシ</t>
    </rPh>
    <phoneticPr fontId="1"/>
  </si>
  <si>
    <t>コーチ氏名</t>
    <rPh sb="3" eb="5">
      <t>シメイ</t>
    </rPh>
    <phoneticPr fontId="1"/>
  </si>
  <si>
    <r>
      <t>ﾌﾘｶﾞﾅ</t>
    </r>
    <r>
      <rPr>
        <sz val="9"/>
        <color theme="1"/>
        <rFont val="ＭＳ 明朝"/>
        <family val="1"/>
        <charset val="128"/>
      </rPr>
      <t>（半角）</t>
    </r>
    <rPh sb="6" eb="8">
      <t>ハンカク</t>
    </rPh>
    <phoneticPr fontId="1"/>
  </si>
  <si>
    <t>監督連絡先</t>
    <rPh sb="0" eb="2">
      <t>カントク</t>
    </rPh>
    <rPh sb="2" eb="5">
      <t>レンラクサキ</t>
    </rPh>
    <phoneticPr fontId="1"/>
  </si>
  <si>
    <t>教職員</t>
    <rPh sb="0" eb="3">
      <t>キョウショクイン</t>
    </rPh>
    <phoneticPr fontId="1"/>
  </si>
  <si>
    <t>外部コーチ</t>
    <rPh sb="0" eb="2">
      <t>ガイブ</t>
    </rPh>
    <phoneticPr fontId="1"/>
  </si>
  <si>
    <t>部活動指導員</t>
    <rPh sb="0" eb="3">
      <t>ブカツドウ</t>
    </rPh>
    <rPh sb="3" eb="6">
      <t>シドウイン</t>
    </rPh>
    <phoneticPr fontId="1"/>
  </si>
  <si>
    <t>所属</t>
    <rPh sb="0" eb="2">
      <t>ショゾク</t>
    </rPh>
    <phoneticPr fontId="1"/>
  </si>
  <si>
    <t>＊ 氏名・フリガナを入力の際は、
　 漢字や読み方を確認して入力してください。
　 「與那嶺」「与那嶺」 「ﾐﾔｻﾄ」「ﾐﾔｻﾞﾄ」など</t>
    <rPh sb="2" eb="4">
      <t>シメイ</t>
    </rPh>
    <rPh sb="10" eb="12">
      <t>ニュウリョク</t>
    </rPh>
    <rPh sb="13" eb="14">
      <t>サイ</t>
    </rPh>
    <rPh sb="19" eb="21">
      <t>カンジ</t>
    </rPh>
    <rPh sb="22" eb="23">
      <t>ヨ</t>
    </rPh>
    <rPh sb="24" eb="25">
      <t>カタ</t>
    </rPh>
    <rPh sb="26" eb="28">
      <t>カクニン</t>
    </rPh>
    <rPh sb="30" eb="32">
      <t>ニュウリョク</t>
    </rPh>
    <rPh sb="43" eb="46">
      <t>ヨナミネ</t>
    </rPh>
    <rPh sb="48" eb="51">
      <t>ヨナミネ</t>
    </rPh>
    <phoneticPr fontId="1"/>
  </si>
  <si>
    <t>　すべて反映されます。＊漢字・ﾌﾘｶﾞﾅの確認をお願いします（「与那嶺・與那嶺」「ﾐﾔｻﾄ・ﾐﾔｻﾞﾄ」等)</t>
    <rPh sb="4" eb="6">
      <t>ハンエイ</t>
    </rPh>
    <rPh sb="12" eb="14">
      <t>カンジ</t>
    </rPh>
    <rPh sb="21" eb="23">
      <t>カクニン</t>
    </rPh>
    <rPh sb="25" eb="26">
      <t>ネガ</t>
    </rPh>
    <rPh sb="32" eb="35">
      <t>ヨナミネ</t>
    </rPh>
    <rPh sb="36" eb="39">
      <t>ヨナミネ</t>
    </rPh>
    <rPh sb="52" eb="53">
      <t>トウ</t>
    </rPh>
    <phoneticPr fontId="1"/>
  </si>
  <si>
    <t>監　督　名（自筆で署名）</t>
    <rPh sb="0" eb="1">
      <t>ラン</t>
    </rPh>
    <rPh sb="2" eb="3">
      <t>ヨシ</t>
    </rPh>
    <rPh sb="4" eb="5">
      <t>メイ</t>
    </rPh>
    <rPh sb="6" eb="8">
      <t>ジヒツ</t>
    </rPh>
    <rPh sb="9" eb="11">
      <t>ショメイ</t>
    </rPh>
    <phoneticPr fontId="2"/>
  </si>
  <si>
    <t>※この用紙は、大会当日の所定時間までに大会本部に提出してください。</t>
    <rPh sb="3" eb="5">
      <t>ヨウシ</t>
    </rPh>
    <rPh sb="7" eb="11">
      <t>タイカイトウジツ</t>
    </rPh>
    <rPh sb="12" eb="14">
      <t>ショテイ</t>
    </rPh>
    <rPh sb="14" eb="16">
      <t>ジカン</t>
    </rPh>
    <rPh sb="19" eb="21">
      <t>タイカイ</t>
    </rPh>
    <rPh sb="21" eb="23">
      <t>ホンブ</t>
    </rPh>
    <rPh sb="24" eb="26">
      <t>テイシュツ</t>
    </rPh>
    <phoneticPr fontId="2"/>
  </si>
  <si>
    <t>監督氏名（自筆で署名）</t>
    <rPh sb="0" eb="2">
      <t>カントク</t>
    </rPh>
    <rPh sb="2" eb="4">
      <t>シメイ</t>
    </rPh>
    <rPh sb="5" eb="7">
      <t>ジヒツ</t>
    </rPh>
    <rPh sb="8" eb="10">
      <t>ショメイ</t>
    </rPh>
    <phoneticPr fontId="1"/>
  </si>
  <si>
    <t>仲田　欣五</t>
    <rPh sb="0" eb="2">
      <t>ナカダ</t>
    </rPh>
    <rPh sb="3" eb="4">
      <t>キン</t>
    </rPh>
    <rPh sb="4" eb="5">
      <t>イ</t>
    </rPh>
    <phoneticPr fontId="9"/>
  </si>
  <si>
    <t>根路銘　国哉</t>
    <rPh sb="0" eb="3">
      <t>ネロメ</t>
    </rPh>
    <rPh sb="4" eb="5">
      <t>クニ</t>
    </rPh>
    <rPh sb="5" eb="6">
      <t>ヤ</t>
    </rPh>
    <phoneticPr fontId="1"/>
  </si>
  <si>
    <t>上本部</t>
  </si>
  <si>
    <t>玉城　史江</t>
    <rPh sb="0" eb="2">
      <t>タマシロ</t>
    </rPh>
    <rPh sb="3" eb="4">
      <t>フミ</t>
    </rPh>
    <rPh sb="4" eb="5">
      <t>エ</t>
    </rPh>
    <phoneticPr fontId="1"/>
  </si>
  <si>
    <t>渡具知　久浩</t>
    <rPh sb="0" eb="3">
      <t>トグチ</t>
    </rPh>
    <rPh sb="4" eb="6">
      <t>ヒサヒロ</t>
    </rPh>
    <phoneticPr fontId="1"/>
  </si>
  <si>
    <t>小渡　克彦</t>
    <rPh sb="0" eb="1">
      <t>ショウ</t>
    </rPh>
    <rPh sb="1" eb="2">
      <t>ワタリ</t>
    </rPh>
    <rPh sb="3" eb="5">
      <t>カツヒコ</t>
    </rPh>
    <phoneticPr fontId="1"/>
  </si>
  <si>
    <t>伊波　寿光</t>
    <rPh sb="0" eb="2">
      <t>イハ</t>
    </rPh>
    <rPh sb="3" eb="4">
      <t>コトブキ</t>
    </rPh>
    <rPh sb="4" eb="5">
      <t>ヒカリ</t>
    </rPh>
    <phoneticPr fontId="1"/>
  </si>
  <si>
    <t>具志堅　仁一</t>
    <rPh sb="0" eb="3">
      <t>グシケン</t>
    </rPh>
    <rPh sb="4" eb="6">
      <t>ジンイチ</t>
    </rPh>
    <phoneticPr fontId="9"/>
  </si>
  <si>
    <t>渡慶次　靖</t>
    <rPh sb="0" eb="3">
      <t>トケシ</t>
    </rPh>
    <rPh sb="4" eb="5">
      <t>ヤスシ</t>
    </rPh>
    <phoneticPr fontId="1"/>
  </si>
  <si>
    <t>新城　基之</t>
    <rPh sb="0" eb="2">
      <t>シンジョウ</t>
    </rPh>
    <rPh sb="3" eb="5">
      <t>モトユキ</t>
    </rPh>
    <phoneticPr fontId="9"/>
  </si>
  <si>
    <t>0980-52-2615</t>
  </si>
  <si>
    <t>遠越　学</t>
    <rPh sb="0" eb="1">
      <t>トオ</t>
    </rPh>
    <rPh sb="1" eb="2">
      <t>コ</t>
    </rPh>
    <rPh sb="3" eb="4">
      <t>マナ</t>
    </rPh>
    <phoneticPr fontId="1"/>
  </si>
  <si>
    <t>屋我地ひるぎ学園</t>
    <rPh sb="6" eb="8">
      <t>ガクエン</t>
    </rPh>
    <phoneticPr fontId="1"/>
  </si>
  <si>
    <t>緑風学園久志</t>
    <rPh sb="0" eb="2">
      <t>リョクフウ</t>
    </rPh>
    <rPh sb="2" eb="4">
      <t>ガクエン</t>
    </rPh>
    <rPh sb="4" eb="6">
      <t>クシ</t>
    </rPh>
    <phoneticPr fontId="1"/>
  </si>
  <si>
    <t>桜</t>
    <rPh sb="0" eb="1">
      <t>サクラ</t>
    </rPh>
    <phoneticPr fontId="1"/>
  </si>
  <si>
    <t>県</t>
    <rPh sb="0" eb="1">
      <t>ケン</t>
    </rPh>
    <phoneticPr fontId="1"/>
  </si>
  <si>
    <t>男子第49回　国頭地区中学校駅伝競走大会申込書</t>
    <rPh sb="0" eb="2">
      <t>ダンシ</t>
    </rPh>
    <rPh sb="2" eb="3">
      <t>ダイ</t>
    </rPh>
    <rPh sb="5" eb="6">
      <t>カイ</t>
    </rPh>
    <rPh sb="7" eb="9">
      <t>クニガミ</t>
    </rPh>
    <rPh sb="9" eb="11">
      <t>チク</t>
    </rPh>
    <rPh sb="11" eb="14">
      <t>チュウガッコウ</t>
    </rPh>
    <rPh sb="14" eb="16">
      <t>エキデン</t>
    </rPh>
    <rPh sb="16" eb="18">
      <t>キョウソウ</t>
    </rPh>
    <rPh sb="18" eb="20">
      <t>タイカイ</t>
    </rPh>
    <rPh sb="20" eb="22">
      <t>モウシコミ</t>
    </rPh>
    <rPh sb="22" eb="23">
      <t>ショ</t>
    </rPh>
    <phoneticPr fontId="2"/>
  </si>
  <si>
    <t>令和６年○月○日</t>
    <rPh sb="0" eb="2">
      <t>レイワ</t>
    </rPh>
    <rPh sb="3" eb="4">
      <t>ネン</t>
    </rPh>
    <phoneticPr fontId="1"/>
  </si>
  <si>
    <t>比嘉　智広</t>
    <rPh sb="0" eb="2">
      <t>ヒガ</t>
    </rPh>
    <rPh sb="3" eb="4">
      <t>サトシ</t>
    </rPh>
    <rPh sb="4" eb="5">
      <t>ヒロ</t>
    </rPh>
    <phoneticPr fontId="1"/>
  </si>
  <si>
    <t>神山　吉明</t>
    <rPh sb="0" eb="2">
      <t>カミヤマ</t>
    </rPh>
    <rPh sb="3" eb="4">
      <t>キチ</t>
    </rPh>
    <rPh sb="4" eb="5">
      <t>アカ</t>
    </rPh>
    <phoneticPr fontId="1"/>
  </si>
  <si>
    <t>伊波　勉</t>
    <rPh sb="0" eb="2">
      <t>イハ</t>
    </rPh>
    <rPh sb="3" eb="4">
      <t>ツトム</t>
    </rPh>
    <phoneticPr fontId="1"/>
  </si>
  <si>
    <t>池原　健</t>
    <rPh sb="0" eb="2">
      <t>イケハラ</t>
    </rPh>
    <rPh sb="3" eb="4">
      <t>ケン</t>
    </rPh>
    <phoneticPr fontId="1"/>
  </si>
  <si>
    <t>謝花　しのぶ</t>
    <rPh sb="0" eb="2">
      <t>ジャハナ</t>
    </rPh>
    <phoneticPr fontId="1"/>
  </si>
  <si>
    <t>具志堅　勝司</t>
    <rPh sb="0" eb="3">
      <t>グシケン</t>
    </rPh>
    <rPh sb="4" eb="5">
      <t>カツ</t>
    </rPh>
    <rPh sb="5" eb="6">
      <t>ツカサ</t>
    </rPh>
    <phoneticPr fontId="9"/>
  </si>
  <si>
    <t>知花　淳次</t>
    <rPh sb="0" eb="2">
      <t>チバナ</t>
    </rPh>
    <rPh sb="3" eb="4">
      <t>ジュン</t>
    </rPh>
    <rPh sb="4" eb="5">
      <t>ツギ</t>
    </rPh>
    <phoneticPr fontId="1"/>
  </si>
  <si>
    <t>佐藤　繁</t>
    <rPh sb="0" eb="2">
      <t>サトウ</t>
    </rPh>
    <rPh sb="3" eb="4">
      <t>シゲル</t>
    </rPh>
    <phoneticPr fontId="1"/>
  </si>
  <si>
    <t>0980-48-2212</t>
    <phoneticPr fontId="1"/>
  </si>
  <si>
    <t>0980-52-8108</t>
    <phoneticPr fontId="1"/>
  </si>
  <si>
    <t>0980-49-2011</t>
    <phoneticPr fontId="1"/>
  </si>
  <si>
    <t>女子第40回　国頭地区中学校駅伝競走大会申込書</t>
    <rPh sb="0" eb="2">
      <t>ジョシ</t>
    </rPh>
    <rPh sb="7" eb="9">
      <t>クニガミ</t>
    </rPh>
    <rPh sb="9" eb="11">
      <t>チク</t>
    </rPh>
    <rPh sb="11" eb="14">
      <t>チュウガッコウ</t>
    </rPh>
    <rPh sb="14" eb="16">
      <t>エキデン</t>
    </rPh>
    <rPh sb="16" eb="18">
      <t>キョウソウ</t>
    </rPh>
    <rPh sb="18" eb="20">
      <t>タイカイ</t>
    </rPh>
    <rPh sb="20" eb="22">
      <t>モウシコミ</t>
    </rPh>
    <rPh sb="22" eb="23">
      <t>ショ</t>
    </rPh>
    <phoneticPr fontId="2"/>
  </si>
  <si>
    <r>
      <t xml:space="preserve">男子第49回　女子第40回　国頭地区中学校駅伝競走大会
</t>
    </r>
    <r>
      <rPr>
        <sz val="16"/>
        <rFont val="ＭＳ 明朝"/>
        <family val="1"/>
        <charset val="128"/>
      </rPr>
      <t>選 手 情 報 訂 正 ・ 選 手 変 更 届</t>
    </r>
    <r>
      <rPr>
        <sz val="11"/>
        <rFont val="ＭＳ 明朝"/>
        <family val="1"/>
        <charset val="128"/>
      </rPr>
      <t>（監督会提出用）</t>
    </r>
    <rPh sb="21" eb="23">
      <t>エキデン</t>
    </rPh>
    <rPh sb="23" eb="25">
      <t>キョウソウ</t>
    </rPh>
    <rPh sb="28" eb="29">
      <t>セン</t>
    </rPh>
    <rPh sb="30" eb="31">
      <t>テ</t>
    </rPh>
    <rPh sb="32" eb="33">
      <t>ジョウ</t>
    </rPh>
    <rPh sb="34" eb="35">
      <t>ホウ</t>
    </rPh>
    <rPh sb="36" eb="37">
      <t>テイ</t>
    </rPh>
    <rPh sb="38" eb="39">
      <t>セイ</t>
    </rPh>
    <rPh sb="42" eb="43">
      <t>セン</t>
    </rPh>
    <rPh sb="44" eb="45">
      <t>テ</t>
    </rPh>
    <rPh sb="46" eb="47">
      <t>ヘン</t>
    </rPh>
    <rPh sb="48" eb="49">
      <t>サラ</t>
    </rPh>
    <rPh sb="50" eb="51">
      <t>トドケ</t>
    </rPh>
    <rPh sb="52" eb="55">
      <t>カントクカイ</t>
    </rPh>
    <rPh sb="55" eb="58">
      <t>テイシュツヨウ</t>
    </rPh>
    <phoneticPr fontId="1"/>
  </si>
  <si>
    <t>令和 6 年 10 月　 日(　　)</t>
    <rPh sb="0" eb="2">
      <t>レイワ</t>
    </rPh>
    <rPh sb="5" eb="6">
      <t>ネン</t>
    </rPh>
    <rPh sb="10" eb="11">
      <t>ガツ</t>
    </rPh>
    <rPh sb="13" eb="14">
      <t>ニチ</t>
    </rPh>
    <phoneticPr fontId="1"/>
  </si>
  <si>
    <t>男子第49回　国頭地区中学校駅伝競走大会　オーダー表</t>
    <rPh sb="0" eb="2">
      <t>ダンシ</t>
    </rPh>
    <rPh sb="2" eb="3">
      <t>ダイ</t>
    </rPh>
    <rPh sb="5" eb="6">
      <t>カイ</t>
    </rPh>
    <rPh sb="7" eb="9">
      <t>クニガミ</t>
    </rPh>
    <rPh sb="9" eb="11">
      <t>チク</t>
    </rPh>
    <rPh sb="11" eb="14">
      <t>チュウガッコウ</t>
    </rPh>
    <rPh sb="14" eb="16">
      <t>エキデン</t>
    </rPh>
    <rPh sb="16" eb="18">
      <t>キョウソウ</t>
    </rPh>
    <rPh sb="18" eb="20">
      <t>タイカイ</t>
    </rPh>
    <rPh sb="25" eb="26">
      <t>ヒョウ</t>
    </rPh>
    <phoneticPr fontId="2"/>
  </si>
  <si>
    <t>女子第40回　国頭地区中学校駅伝競走大会　オーダー表</t>
    <rPh sb="0" eb="2">
      <t>ジョシ</t>
    </rPh>
    <rPh sb="2" eb="3">
      <t>ダイ</t>
    </rPh>
    <rPh sb="5" eb="6">
      <t>カイ</t>
    </rPh>
    <rPh sb="7" eb="9">
      <t>クニガミ</t>
    </rPh>
    <rPh sb="9" eb="11">
      <t>チク</t>
    </rPh>
    <rPh sb="11" eb="14">
      <t>チュウガッコウ</t>
    </rPh>
    <rPh sb="14" eb="16">
      <t>エキデン</t>
    </rPh>
    <rPh sb="16" eb="18">
      <t>キョウソウ</t>
    </rPh>
    <rPh sb="18" eb="20">
      <t>タイカイ</t>
    </rPh>
    <rPh sb="25" eb="26">
      <t>ヒョウ</t>
    </rPh>
    <phoneticPr fontId="2"/>
  </si>
  <si>
    <t>男子第49回　国頭地区中学校駅伝競走大会　選手変更願</t>
    <rPh sb="0" eb="2">
      <t>ダンシ</t>
    </rPh>
    <rPh sb="2" eb="3">
      <t>ダイ</t>
    </rPh>
    <rPh sb="5" eb="6">
      <t>カイ</t>
    </rPh>
    <rPh sb="7" eb="9">
      <t>クニガミ</t>
    </rPh>
    <rPh sb="9" eb="11">
      <t>チク</t>
    </rPh>
    <rPh sb="11" eb="14">
      <t>チュウガッコウ</t>
    </rPh>
    <rPh sb="14" eb="16">
      <t>エキデン</t>
    </rPh>
    <rPh sb="16" eb="18">
      <t>キョウソウ</t>
    </rPh>
    <rPh sb="18" eb="20">
      <t>タイカイ</t>
    </rPh>
    <rPh sb="21" eb="23">
      <t>センシュ</t>
    </rPh>
    <rPh sb="23" eb="25">
      <t>ヘンコウ</t>
    </rPh>
    <rPh sb="25" eb="26">
      <t>ネガイ</t>
    </rPh>
    <phoneticPr fontId="2"/>
  </si>
  <si>
    <t>女子第40回　国頭地区中学校駅伝競走大会　選手変更願</t>
    <rPh sb="0" eb="2">
      <t>ジョシ</t>
    </rPh>
    <rPh sb="2" eb="3">
      <t>ダイ</t>
    </rPh>
    <rPh sb="5" eb="6">
      <t>カイ</t>
    </rPh>
    <rPh sb="7" eb="9">
      <t>クニガミ</t>
    </rPh>
    <rPh sb="9" eb="11">
      <t>チク</t>
    </rPh>
    <rPh sb="11" eb="14">
      <t>チュウガッコウ</t>
    </rPh>
    <rPh sb="14" eb="16">
      <t>エキデン</t>
    </rPh>
    <rPh sb="16" eb="18">
      <t>キョウソウ</t>
    </rPh>
    <rPh sb="18" eb="20">
      <t>タイカイ</t>
    </rPh>
    <rPh sb="21" eb="23">
      <t>センシュ</t>
    </rPh>
    <rPh sb="23" eb="25">
      <t>ヘンコウ</t>
    </rPh>
    <rPh sb="25" eb="26">
      <t>ネガイ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</si>
</sst>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分&quot;##&quot;秒&quot;"/>
    <numFmt numFmtId="178" formatCode="####&quot;ｍ&quot;"/>
  </numFmts>
  <fonts count="47">
    <font>
      <sz val="11"/>
      <color theme="1"/>
      <name val="ＭＳ 明朝"/>
      <family val="1"/>
      <charset val="128"/>
    </font>
    <font>
      <sz val="6"/>
      <name val="ＭＳ 明朝"/>
      <family val="1"/>
      <charset val="128"/>
    </font>
    <font>
      <sz val="6"/>
      <name val="ＭＳ Ｐゴシック"/>
      <family val="3"/>
      <charset val="128"/>
    </font>
    <font>
      <sz val="6"/>
      <name val="ＭＳ 明朝"/>
      <family val="1"/>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name val="明朝"/>
      <family val="1"/>
      <charset val="128"/>
    </font>
    <font>
      <b/>
      <sz val="14"/>
      <name val="ＭＳ 明朝"/>
      <family val="1"/>
      <charset val="128"/>
    </font>
    <font>
      <u/>
      <sz val="10"/>
      <name val="ＭＳ 明朝"/>
      <family val="1"/>
      <charset val="128"/>
    </font>
    <font>
      <b/>
      <sz val="12"/>
      <name val="ＭＳ 明朝"/>
      <family val="1"/>
      <charset val="128"/>
    </font>
    <font>
      <b/>
      <sz val="9"/>
      <color indexed="81"/>
      <name val="ＭＳ Ｐゴシック"/>
      <family val="3"/>
      <charset val="128"/>
    </font>
    <font>
      <sz val="13"/>
      <name val="ＭＳ 明朝"/>
      <family val="1"/>
      <charset val="128"/>
    </font>
    <font>
      <sz val="10"/>
      <color indexed="8"/>
      <name val="ＭＳ 明朝"/>
      <family val="1"/>
      <charset val="128"/>
    </font>
    <font>
      <b/>
      <u/>
      <sz val="11"/>
      <color indexed="8"/>
      <name val="ＭＳ 明朝"/>
      <family val="1"/>
      <charset val="128"/>
    </font>
    <font>
      <sz val="16"/>
      <name val="ＭＳ 明朝"/>
      <family val="1"/>
      <charset val="128"/>
    </font>
    <font>
      <b/>
      <sz val="11"/>
      <name val="ＭＳ 明朝"/>
      <family val="1"/>
      <charset val="128"/>
    </font>
    <font>
      <b/>
      <sz val="10"/>
      <name val="ＭＳ 明朝"/>
      <family val="1"/>
      <charset val="128"/>
    </font>
    <font>
      <sz val="11"/>
      <color rgb="FFFF0000"/>
      <name val="ＭＳ 明朝"/>
      <family val="1"/>
      <charset val="128"/>
    </font>
    <font>
      <b/>
      <sz val="11"/>
      <color theme="1"/>
      <name val="ＭＳ 明朝"/>
      <family val="1"/>
      <charset val="128"/>
    </font>
    <font>
      <sz val="13"/>
      <color theme="1"/>
      <name val="ＭＳ 明朝"/>
      <family val="1"/>
      <charset val="128"/>
    </font>
    <font>
      <b/>
      <sz val="12"/>
      <color theme="1"/>
      <name val="ＭＳ 明朝"/>
      <family val="1"/>
      <charset val="128"/>
    </font>
    <font>
      <sz val="14"/>
      <color rgb="FFFFFF00"/>
      <name val="ＭＳ 明朝"/>
      <family val="1"/>
      <charset val="128"/>
    </font>
    <font>
      <b/>
      <sz val="10.5"/>
      <color theme="1"/>
      <name val="ＭＳ 明朝"/>
      <family val="1"/>
      <charset val="128"/>
    </font>
    <font>
      <sz val="10"/>
      <color theme="1"/>
      <name val="ＭＳ 明朝"/>
      <family val="1"/>
      <charset val="128"/>
    </font>
    <font>
      <sz val="16"/>
      <color theme="1"/>
      <name val="ＭＳ 明朝"/>
      <family val="1"/>
      <charset val="128"/>
    </font>
    <font>
      <b/>
      <sz val="36"/>
      <color theme="1"/>
      <name val="ＭＳ ゴシック"/>
      <family val="3"/>
      <charset val="128"/>
    </font>
    <font>
      <b/>
      <sz val="14"/>
      <color rgb="FFFFFF00"/>
      <name val="ＭＳ ゴシック"/>
      <family val="3"/>
      <charset val="128"/>
    </font>
    <font>
      <sz val="26"/>
      <color theme="1"/>
      <name val="ＭＳ 明朝"/>
      <family val="1"/>
      <charset val="128"/>
    </font>
    <font>
      <b/>
      <sz val="20"/>
      <name val="ＭＳ 明朝"/>
      <family val="1"/>
      <charset val="128"/>
    </font>
    <font>
      <sz val="14"/>
      <color theme="1"/>
      <name val="ＭＳ 明朝"/>
      <family val="1"/>
      <charset val="128"/>
    </font>
    <font>
      <sz val="22"/>
      <color theme="1"/>
      <name val="ＭＳ 明朝"/>
      <family val="1"/>
      <charset val="128"/>
    </font>
    <font>
      <sz val="12"/>
      <color theme="1"/>
      <name val="ＭＳ 明朝"/>
      <family val="1"/>
      <charset val="128"/>
    </font>
    <font>
      <b/>
      <sz val="16"/>
      <name val="ＭＳ 明朝"/>
      <family val="1"/>
      <charset val="128"/>
    </font>
    <font>
      <sz val="20"/>
      <color theme="1"/>
      <name val="ＭＳ 明朝"/>
      <family val="1"/>
      <charset val="128"/>
    </font>
    <font>
      <b/>
      <u/>
      <sz val="12"/>
      <name val="ＭＳ 明朝"/>
      <family val="1"/>
      <charset val="128"/>
    </font>
    <font>
      <b/>
      <u/>
      <sz val="11"/>
      <color theme="1"/>
      <name val="ＭＳ 明朝"/>
      <family val="1"/>
      <charset val="128"/>
    </font>
    <font>
      <b/>
      <u/>
      <sz val="10.5"/>
      <color theme="1"/>
      <name val="ＭＳ 明朝"/>
      <family val="1"/>
      <charset val="128"/>
    </font>
    <font>
      <b/>
      <u val="double"/>
      <sz val="12"/>
      <color theme="1"/>
      <name val="ＭＳ 明朝"/>
      <family val="1"/>
      <charset val="128"/>
    </font>
    <font>
      <b/>
      <u/>
      <sz val="11"/>
      <name val="ＭＳ 明朝"/>
      <family val="1"/>
      <charset val="128"/>
    </font>
    <font>
      <sz val="9"/>
      <color theme="1"/>
      <name val="ＭＳ 明朝"/>
      <family val="1"/>
      <charset val="128"/>
    </font>
    <font>
      <sz val="18"/>
      <name val="ＭＳ 明朝"/>
      <family val="1"/>
      <charset val="128"/>
    </font>
    <font>
      <sz val="26"/>
      <name val="ＭＳ 明朝"/>
      <family val="1"/>
      <charset val="128"/>
    </font>
    <font>
      <b/>
      <sz val="12"/>
      <name val="ＭＳ 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88">
    <border>
      <left/>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top style="double">
        <color auto="1"/>
      </top>
      <bottom/>
      <diagonal/>
    </border>
    <border>
      <left/>
      <right/>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double">
        <color auto="1"/>
      </bottom>
      <diagonal/>
    </border>
    <border>
      <left style="hair">
        <color auto="1"/>
      </left>
      <right style="double">
        <color auto="1"/>
      </right>
      <top style="double">
        <color auto="1"/>
      </top>
      <bottom/>
      <diagonal/>
    </border>
    <border>
      <left style="hair">
        <color auto="1"/>
      </left>
      <right style="double">
        <color auto="1"/>
      </right>
      <top/>
      <bottom style="double">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auto="1"/>
      </left>
      <right style="double">
        <color indexed="64"/>
      </right>
      <top style="hair">
        <color auto="1"/>
      </top>
      <bottom style="hair">
        <color auto="1"/>
      </bottom>
      <diagonal/>
    </border>
    <border>
      <left style="double">
        <color indexed="64"/>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double">
        <color indexed="64"/>
      </right>
      <top style="hair">
        <color auto="1"/>
      </top>
      <bottom style="thin">
        <color auto="1"/>
      </bottom>
      <diagonal/>
    </border>
    <border>
      <left style="double">
        <color indexed="64"/>
      </left>
      <right style="hair">
        <color auto="1"/>
      </right>
      <top style="hair">
        <color auto="1"/>
      </top>
      <bottom style="thin">
        <color auto="1"/>
      </bottom>
      <diagonal/>
    </border>
    <border>
      <left/>
      <right/>
      <top style="dashDotDot">
        <color auto="1"/>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7" fillId="0" borderId="0">
      <alignment vertical="center"/>
    </xf>
    <xf numFmtId="0" fontId="9" fillId="0" borderId="0"/>
    <xf numFmtId="0" fontId="9" fillId="0" borderId="0"/>
    <xf numFmtId="0" fontId="4" fillId="0" borderId="0"/>
  </cellStyleXfs>
  <cellXfs count="280">
    <xf numFmtId="0" fontId="0" fillId="0" borderId="0" xfId="0">
      <alignment vertical="center"/>
    </xf>
    <xf numFmtId="0" fontId="5" fillId="0" borderId="0" xfId="0" applyFont="1" applyAlignment="1"/>
    <xf numFmtId="176" fontId="8" fillId="0" borderId="0" xfId="0" applyNumberFormat="1" applyFont="1" applyAlignment="1" applyProtection="1">
      <protection locked="0"/>
    </xf>
    <xf numFmtId="0" fontId="0" fillId="0" borderId="0" xfId="0" applyAlignment="1"/>
    <xf numFmtId="0" fontId="0" fillId="0" borderId="0" xfId="0" applyAlignment="1">
      <alignment horizontal="center"/>
    </xf>
    <xf numFmtId="0" fontId="11" fillId="0" borderId="0" xfId="0" applyFont="1" applyAlignment="1"/>
    <xf numFmtId="0" fontId="12" fillId="0" borderId="0" xfId="0" applyFont="1" applyAlignment="1"/>
    <xf numFmtId="0" fontId="0" fillId="0" borderId="12" xfId="0" applyBorder="1" applyAlignment="1"/>
    <xf numFmtId="0" fontId="6" fillId="0" borderId="0" xfId="0" applyFont="1" applyAlignment="1"/>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5" fillId="0" borderId="0" xfId="2" applyFont="1" applyAlignment="1">
      <alignment shrinkToFit="1"/>
    </xf>
    <xf numFmtId="0" fontId="0" fillId="0" borderId="0" xfId="0" applyAlignment="1">
      <alignment shrinkToFit="1"/>
    </xf>
    <xf numFmtId="0" fontId="4" fillId="0" borderId="0" xfId="0" applyFont="1" applyAlignment="1">
      <alignment shrinkToFit="1"/>
    </xf>
    <xf numFmtId="0" fontId="0" fillId="3" borderId="0" xfId="0" applyFill="1" applyAlignment="1">
      <alignment shrinkToFit="1"/>
    </xf>
    <xf numFmtId="0" fontId="0" fillId="4" borderId="0" xfId="0" applyFill="1" applyAlignment="1">
      <alignment shrinkToFit="1"/>
    </xf>
    <xf numFmtId="0" fontId="4" fillId="4" borderId="0" xfId="0" applyFont="1" applyFill="1" applyAlignment="1">
      <alignment shrinkToFit="1"/>
    </xf>
    <xf numFmtId="0" fontId="14" fillId="0" borderId="0" xfId="0" applyFont="1" applyAlignment="1"/>
    <xf numFmtId="0" fontId="21" fillId="0" borderId="0" xfId="0" applyFont="1">
      <alignment vertical="center"/>
    </xf>
    <xf numFmtId="0" fontId="23" fillId="0" borderId="0" xfId="0" applyFont="1" applyAlignment="1"/>
    <xf numFmtId="0" fontId="10"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right" vertical="center" shrinkToFit="1"/>
    </xf>
    <xf numFmtId="0" fontId="4" fillId="0" borderId="0" xfId="0" applyFont="1" applyAlignment="1">
      <alignment horizontal="center" vertical="center"/>
    </xf>
    <xf numFmtId="0" fontId="24" fillId="5" borderId="0" xfId="0" applyFont="1" applyFill="1" applyAlignment="1">
      <alignment horizontal="center"/>
    </xf>
    <xf numFmtId="0" fontId="25" fillId="0" borderId="0" xfId="0" applyFont="1" applyAlignment="1">
      <alignment wrapText="1"/>
    </xf>
    <xf numFmtId="0" fontId="4" fillId="0" borderId="0" xfId="1" applyFont="1">
      <alignment vertical="center"/>
    </xf>
    <xf numFmtId="0" fontId="4" fillId="0" borderId="0" xfId="1" applyFont="1" applyAlignment="1">
      <alignment horizontal="center"/>
    </xf>
    <xf numFmtId="0" fontId="4" fillId="0" borderId="0" xfId="1" applyFont="1" applyAlignment="1">
      <alignment horizontal="left"/>
    </xf>
    <xf numFmtId="0" fontId="4" fillId="0" borderId="0" xfId="1" applyFont="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18" fillId="0" borderId="0" xfId="1" applyFont="1">
      <alignment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9" fillId="0" borderId="22" xfId="1" applyFont="1" applyBorder="1">
      <alignment vertical="center"/>
    </xf>
    <xf numFmtId="0" fontId="20" fillId="6" borderId="0" xfId="0" applyFont="1" applyFill="1" applyAlignment="1">
      <alignment shrinkToFit="1"/>
    </xf>
    <xf numFmtId="0" fontId="4" fillId="0" borderId="0" xfId="3" applyFont="1" applyAlignment="1">
      <alignment vertical="center"/>
    </xf>
    <xf numFmtId="0" fontId="4" fillId="0" borderId="41" xfId="0" applyFont="1" applyBorder="1" applyAlignment="1">
      <alignment horizontal="center" vertical="center" wrapText="1"/>
    </xf>
    <xf numFmtId="0" fontId="4" fillId="0" borderId="7" xfId="0" applyFont="1" applyBorder="1" applyAlignment="1">
      <alignment horizontal="center" vertical="center"/>
    </xf>
    <xf numFmtId="0" fontId="0" fillId="0" borderId="16" xfId="0" applyBorder="1" applyAlignment="1">
      <alignment horizontal="center" vertical="center"/>
    </xf>
    <xf numFmtId="0" fontId="0" fillId="0" borderId="45" xfId="0" applyBorder="1" applyAlignment="1">
      <alignment horizontal="center" vertical="center" shrinkToFit="1"/>
    </xf>
    <xf numFmtId="0" fontId="32" fillId="0" borderId="0" xfId="0" applyFont="1" applyAlignment="1">
      <alignment vertical="center" shrinkToFit="1"/>
    </xf>
    <xf numFmtId="0" fontId="28" fillId="0" borderId="29" xfId="0" applyFont="1" applyBorder="1">
      <alignment vertical="center"/>
    </xf>
    <xf numFmtId="0" fontId="0" fillId="0" borderId="45" xfId="0" applyBorder="1" applyAlignment="1">
      <alignment horizontal="center" vertical="center"/>
    </xf>
    <xf numFmtId="0" fontId="14" fillId="0" borderId="0" xfId="0" applyFont="1">
      <alignment vertical="center"/>
    </xf>
    <xf numFmtId="0" fontId="0" fillId="0" borderId="24" xfId="0" applyBorder="1" applyAlignment="1">
      <alignment horizontal="center" vertical="center" shrinkToFit="1"/>
    </xf>
    <xf numFmtId="0" fontId="8" fillId="0" borderId="0" xfId="1" applyFont="1" applyAlignment="1">
      <alignment horizontal="center" vertical="center"/>
    </xf>
    <xf numFmtId="0" fontId="0" fillId="0" borderId="39" xfId="0" applyBorder="1" applyAlignment="1">
      <alignment horizontal="center" vertical="center"/>
    </xf>
    <xf numFmtId="0" fontId="0" fillId="0" borderId="53" xfId="0" applyBorder="1" applyAlignment="1">
      <alignment horizontal="center" vertical="center"/>
    </xf>
    <xf numFmtId="0" fontId="33" fillId="0" borderId="5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4" fillId="0" borderId="0" xfId="4" applyAlignment="1">
      <alignment vertical="center" wrapText="1"/>
    </xf>
    <xf numFmtId="0" fontId="4" fillId="0" borderId="0" xfId="4"/>
    <xf numFmtId="0" fontId="4" fillId="0" borderId="0" xfId="4" applyAlignment="1">
      <alignment horizontal="center" vertical="center" wrapText="1"/>
    </xf>
    <xf numFmtId="0" fontId="4" fillId="0" borderId="0" xfId="4" applyAlignment="1">
      <alignment horizontal="left" vertical="center" wrapText="1"/>
    </xf>
    <xf numFmtId="0" fontId="4" fillId="0" borderId="49" xfId="4" applyBorder="1" applyAlignment="1">
      <alignment horizontal="center" vertical="center" shrinkToFit="1"/>
    </xf>
    <xf numFmtId="0" fontId="4" fillId="0" borderId="43" xfId="4" applyBorder="1" applyAlignment="1">
      <alignment horizontal="center" vertical="center" shrinkToFit="1"/>
    </xf>
    <xf numFmtId="0" fontId="4" fillId="0" borderId="41" xfId="4" applyBorder="1" applyAlignment="1">
      <alignment horizontal="center" vertical="center" shrinkToFit="1"/>
    </xf>
    <xf numFmtId="0" fontId="4" fillId="0" borderId="0" xfId="4" applyAlignment="1">
      <alignment horizontal="left" vertical="center"/>
    </xf>
    <xf numFmtId="0" fontId="4" fillId="0" borderId="0" xfId="4" applyAlignment="1">
      <alignment vertical="center"/>
    </xf>
    <xf numFmtId="0" fontId="0" fillId="0" borderId="71" xfId="0" applyBorder="1">
      <alignment vertical="center"/>
    </xf>
    <xf numFmtId="0" fontId="44" fillId="0" borderId="8" xfId="1" applyFont="1" applyBorder="1" applyAlignment="1">
      <alignment horizontal="center"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32" fillId="0" borderId="43" xfId="0" applyFont="1" applyBorder="1" applyAlignment="1">
      <alignment horizontal="center" vertical="center" shrinkToFit="1"/>
    </xf>
    <xf numFmtId="0" fontId="32" fillId="0" borderId="41" xfId="0" applyFont="1" applyBorder="1" applyAlignment="1">
      <alignment horizontal="center" vertical="center" shrinkToFit="1"/>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66" xfId="0" applyBorder="1" applyAlignment="1">
      <alignment horizontal="center" vertical="center" shrinkToFit="1"/>
    </xf>
    <xf numFmtId="0" fontId="32" fillId="0" borderId="66" xfId="0" applyFont="1" applyBorder="1" applyAlignment="1">
      <alignment horizontal="center" vertical="center" shrinkToFit="1"/>
    </xf>
    <xf numFmtId="0" fontId="32" fillId="0" borderId="75" xfId="0" applyFont="1" applyBorder="1" applyAlignment="1">
      <alignment horizontal="center" vertical="center" shrinkToFit="1"/>
    </xf>
    <xf numFmtId="0" fontId="0" fillId="0" borderId="16" xfId="0" applyBorder="1" applyAlignment="1">
      <alignment horizontal="center" vertical="center" shrinkToFit="1"/>
    </xf>
    <xf numFmtId="0" fontId="0" fillId="0" borderId="76" xfId="0" applyBorder="1" applyAlignment="1">
      <alignment horizontal="center" vertical="center" shrinkToFit="1"/>
    </xf>
    <xf numFmtId="0" fontId="0" fillId="0" borderId="77" xfId="0" applyBorder="1" applyAlignment="1">
      <alignment horizontal="center" vertical="center" shrinkToFit="1"/>
    </xf>
    <xf numFmtId="0" fontId="0" fillId="0" borderId="81" xfId="0" applyBorder="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178" fontId="8" fillId="2" borderId="3" xfId="0" applyNumberFormat="1" applyFont="1" applyFill="1" applyBorder="1" applyAlignment="1" applyProtection="1">
      <alignment horizontal="center" vertical="center" shrinkToFit="1"/>
      <protection locked="0"/>
    </xf>
    <xf numFmtId="177" fontId="8" fillId="2" borderId="2" xfId="0" applyNumberFormat="1" applyFont="1" applyFill="1" applyBorder="1" applyAlignment="1" applyProtection="1">
      <alignment horizontal="center" vertical="center" shrinkToFit="1"/>
      <protection locked="0"/>
    </xf>
    <xf numFmtId="0" fontId="8" fillId="0" borderId="6"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178" fontId="8" fillId="2" borderId="8" xfId="0" applyNumberFormat="1" applyFont="1" applyFill="1" applyBorder="1" applyAlignment="1" applyProtection="1">
      <alignment horizontal="center" vertical="center" shrinkToFit="1"/>
      <protection locked="0"/>
    </xf>
    <xf numFmtId="177" fontId="8" fillId="2" borderId="7" xfId="0" applyNumberFormat="1" applyFont="1" applyFill="1" applyBorder="1" applyAlignment="1" applyProtection="1">
      <alignment horizontal="center" vertical="center" shrinkToFit="1"/>
      <protection locked="0"/>
    </xf>
    <xf numFmtId="0" fontId="8" fillId="0" borderId="21" xfId="0" applyFont="1" applyBorder="1" applyAlignment="1">
      <alignment horizontal="center" vertical="center" shrinkToFit="1"/>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178" fontId="8" fillId="2" borderId="42" xfId="0" applyNumberFormat="1" applyFont="1" applyFill="1" applyBorder="1" applyAlignment="1" applyProtection="1">
      <alignment horizontal="center" vertical="center" shrinkToFit="1"/>
      <protection locked="0"/>
    </xf>
    <xf numFmtId="177" fontId="8" fillId="2" borderId="18"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178" fontId="8" fillId="2" borderId="43" xfId="0" applyNumberFormat="1" applyFont="1" applyFill="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0" fontId="8" fillId="0" borderId="6"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178" fontId="8" fillId="2" borderId="41" xfId="0" applyNumberFormat="1" applyFont="1" applyFill="1" applyBorder="1" applyAlignment="1" applyProtection="1">
      <alignment horizontal="center" vertical="center" shrinkToFit="1"/>
      <protection locked="0"/>
    </xf>
    <xf numFmtId="0" fontId="8" fillId="0" borderId="17" xfId="0" applyFont="1" applyBorder="1" applyAlignment="1">
      <alignment horizontal="center" vertical="center" shrinkToFit="1"/>
    </xf>
    <xf numFmtId="178" fontId="8" fillId="2" borderId="19" xfId="0" applyNumberFormat="1" applyFont="1" applyFill="1" applyBorder="1" applyAlignment="1" applyProtection="1">
      <alignment horizontal="center" vertical="center" shrinkToFit="1"/>
      <protection locked="0"/>
    </xf>
    <xf numFmtId="0" fontId="4" fillId="0" borderId="8" xfId="0" applyFont="1" applyBorder="1" applyAlignment="1">
      <alignment horizontal="center" vertical="center" wrapText="1"/>
    </xf>
    <xf numFmtId="0" fontId="10" fillId="0" borderId="0" xfId="0" applyFont="1" applyAlignment="1">
      <alignment horizontal="center" vertical="center"/>
    </xf>
    <xf numFmtId="0" fontId="0" fillId="0" borderId="0" xfId="0" applyAlignment="1">
      <alignment horizontal="center"/>
    </xf>
    <xf numFmtId="0" fontId="30" fillId="0" borderId="34" xfId="0" applyFont="1" applyBorder="1" applyAlignment="1">
      <alignment horizontal="center"/>
    </xf>
    <xf numFmtId="0" fontId="30" fillId="0" borderId="35" xfId="0" applyFont="1" applyBorder="1" applyAlignment="1">
      <alignment horizontal="center"/>
    </xf>
    <xf numFmtId="0" fontId="30" fillId="0" borderId="36" xfId="0" applyFont="1" applyBorder="1" applyAlignment="1">
      <alignment horizontal="center"/>
    </xf>
    <xf numFmtId="0" fontId="30" fillId="0" borderId="37" xfId="0" applyFont="1" applyBorder="1" applyAlignment="1">
      <alignment horizontal="center"/>
    </xf>
    <xf numFmtId="0" fontId="4" fillId="0" borderId="25"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2" borderId="1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2" borderId="11"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0" fillId="0" borderId="16" xfId="0" applyBorder="1" applyAlignment="1">
      <alignment horizontal="center" vertical="center" shrinkToFit="1"/>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27" fillId="0" borderId="46" xfId="0" applyFont="1" applyBorder="1" applyAlignment="1">
      <alignment horizontal="center" vertical="center" shrinkToFit="1"/>
    </xf>
    <xf numFmtId="0" fontId="27" fillId="0" borderId="0" xfId="0" applyFont="1" applyAlignment="1">
      <alignment horizontal="center" vertical="center" shrinkToFit="1"/>
    </xf>
    <xf numFmtId="0" fontId="27" fillId="0" borderId="36"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23"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85" xfId="0" applyFont="1" applyBorder="1" applyAlignment="1">
      <alignment horizontal="center" vertical="center" shrinkToFit="1"/>
    </xf>
    <xf numFmtId="0" fontId="27" fillId="0" borderId="86" xfId="0" applyFont="1" applyBorder="1" applyAlignment="1">
      <alignment horizontal="center" vertical="center" shrinkToFit="1"/>
    </xf>
    <xf numFmtId="0" fontId="27" fillId="0" borderId="87" xfId="0" applyFont="1" applyBorder="1" applyAlignment="1">
      <alignment horizontal="center" vertical="center" shrinkToFit="1"/>
    </xf>
    <xf numFmtId="0" fontId="17" fillId="0" borderId="82" xfId="0" applyFont="1" applyBorder="1" applyAlignment="1">
      <alignment horizontal="center" vertical="center" shrinkToFit="1"/>
    </xf>
    <xf numFmtId="0" fontId="17" fillId="0" borderId="83" xfId="0" applyFont="1" applyBorder="1" applyAlignment="1">
      <alignment horizontal="center" vertical="center" shrinkToFit="1"/>
    </xf>
    <xf numFmtId="0" fontId="17" fillId="0" borderId="84"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27" fillId="0" borderId="16" xfId="0" applyFont="1" applyBorder="1" applyAlignment="1">
      <alignment horizontal="center" vertical="center" shrinkToFit="1"/>
    </xf>
    <xf numFmtId="0" fontId="42" fillId="0" borderId="77" xfId="0" applyFont="1" applyBorder="1" applyAlignment="1">
      <alignment horizontal="center" vertical="center" shrinkToFit="1"/>
    </xf>
    <xf numFmtId="0" fontId="26" fillId="0" borderId="0" xfId="0" applyFont="1" applyAlignment="1">
      <alignment horizontal="left"/>
    </xf>
    <xf numFmtId="0" fontId="0" fillId="0" borderId="0" xfId="0" applyAlignment="1">
      <alignment horizontal="left"/>
    </xf>
    <xf numFmtId="0" fontId="29" fillId="0" borderId="0" xfId="0" applyFont="1" applyAlignment="1">
      <alignment horizontal="left" vertical="center"/>
    </xf>
    <xf numFmtId="0" fontId="29" fillId="5" borderId="0" xfId="0" quotePrefix="1" applyFont="1" applyFill="1" applyAlignment="1">
      <alignment horizontal="left"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49" fontId="8" fillId="0" borderId="0" xfId="0" applyNumberFormat="1" applyFont="1" applyAlignment="1" applyProtection="1">
      <alignment horizontal="center"/>
      <protection locked="0"/>
    </xf>
    <xf numFmtId="0" fontId="32" fillId="0" borderId="0" xfId="0" applyFont="1" applyAlignment="1">
      <alignment horizontal="right" vertical="center"/>
    </xf>
    <xf numFmtId="0" fontId="32" fillId="0" borderId="0" xfId="0" applyFont="1" applyAlignment="1">
      <alignment horizontal="center" vertical="center" shrinkToFit="1"/>
    </xf>
    <xf numFmtId="0" fontId="4" fillId="0" borderId="0" xfId="0" applyFont="1" applyAlignment="1">
      <alignment horizontal="center" vertical="center" shrinkToFit="1"/>
    </xf>
    <xf numFmtId="0" fontId="0" fillId="0" borderId="22"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44" xfId="0" applyBorder="1" applyAlignment="1">
      <alignment horizontal="lef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27" fillId="0" borderId="34" xfId="0" applyFont="1" applyBorder="1" applyAlignment="1">
      <alignment horizontal="center" vertical="center"/>
    </xf>
    <xf numFmtId="0" fontId="27" fillId="0" borderId="22" xfId="0" applyFont="1" applyBorder="1" applyAlignment="1">
      <alignment horizontal="center" vertical="center"/>
    </xf>
    <xf numFmtId="0" fontId="27" fillId="0" borderId="35" xfId="0" applyFont="1" applyBorder="1" applyAlignment="1">
      <alignment horizontal="center" vertical="center"/>
    </xf>
    <xf numFmtId="0" fontId="27" fillId="0" borderId="46" xfId="0" applyFont="1" applyBorder="1" applyAlignment="1">
      <alignment horizontal="center" vertical="center"/>
    </xf>
    <xf numFmtId="0" fontId="27" fillId="0" borderId="0" xfId="0" applyFont="1" applyAlignment="1">
      <alignment horizontal="center" vertical="center"/>
    </xf>
    <xf numFmtId="0" fontId="27" fillId="0" borderId="44" xfId="0" applyFont="1" applyBorder="1" applyAlignment="1">
      <alignment horizontal="center" vertical="center"/>
    </xf>
    <xf numFmtId="0" fontId="27" fillId="0" borderId="36" xfId="0" applyFont="1" applyBorder="1" applyAlignment="1">
      <alignment horizontal="center" vertical="center"/>
    </xf>
    <xf numFmtId="0" fontId="27" fillId="0" borderId="12" xfId="0" applyFont="1" applyBorder="1" applyAlignment="1">
      <alignment horizontal="center" vertical="center"/>
    </xf>
    <xf numFmtId="0" fontId="27" fillId="0" borderId="37" xfId="0" applyFont="1" applyBorder="1" applyAlignment="1">
      <alignment horizontal="center" vertical="center"/>
    </xf>
    <xf numFmtId="0" fontId="0" fillId="0" borderId="77" xfId="0" applyBorder="1" applyAlignment="1">
      <alignment horizontal="center" vertical="center" shrinkToFit="1"/>
    </xf>
    <xf numFmtId="0" fontId="27" fillId="0" borderId="23" xfId="0" applyFont="1" applyBorder="1" applyAlignment="1">
      <alignment horizontal="center" vertical="center"/>
    </xf>
    <xf numFmtId="0" fontId="27" fillId="0" borderId="47" xfId="0" applyFont="1" applyBorder="1" applyAlignment="1">
      <alignment horizontal="center" vertical="center"/>
    </xf>
    <xf numFmtId="0" fontId="27" fillId="0" borderId="24" xfId="0" applyFont="1" applyBorder="1" applyAlignment="1">
      <alignment horizontal="center" vertical="center"/>
    </xf>
    <xf numFmtId="0" fontId="4" fillId="0" borderId="16"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6"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5" xfId="4" applyBorder="1" applyAlignment="1">
      <alignment horizontal="center" vertical="center"/>
    </xf>
    <xf numFmtId="0" fontId="4" fillId="0" borderId="14" xfId="4" applyBorder="1" applyAlignment="1">
      <alignment horizontal="center" vertical="center"/>
    </xf>
    <xf numFmtId="0" fontId="4" fillId="0" borderId="33" xfId="4" applyBorder="1" applyAlignment="1">
      <alignment horizontal="center" vertical="center"/>
    </xf>
    <xf numFmtId="49" fontId="4" fillId="0" borderId="0" xfId="4" applyNumberFormat="1" applyAlignment="1">
      <alignment horizontal="center" vertical="center"/>
    </xf>
    <xf numFmtId="0" fontId="17" fillId="0" borderId="8" xfId="4" applyFont="1" applyBorder="1" applyAlignment="1">
      <alignment horizontal="center" vertical="center" shrinkToFit="1"/>
    </xf>
    <xf numFmtId="0" fontId="17" fillId="0" borderId="40" xfId="4" applyFont="1" applyBorder="1" applyAlignment="1">
      <alignment horizontal="center" vertical="center" shrinkToFit="1"/>
    </xf>
    <xf numFmtId="0" fontId="5" fillId="0" borderId="40" xfId="4" applyFont="1" applyBorder="1" applyAlignment="1">
      <alignment horizontal="center" vertical="center" shrinkToFit="1"/>
    </xf>
    <xf numFmtId="0" fontId="5" fillId="0" borderId="7" xfId="4" applyFont="1" applyBorder="1" applyAlignment="1">
      <alignment horizontal="center" vertical="center" shrinkToFit="1"/>
    </xf>
    <xf numFmtId="0" fontId="4" fillId="0" borderId="0" xfId="4" applyAlignment="1">
      <alignment horizontal="center" vertical="center" wrapText="1"/>
    </xf>
    <xf numFmtId="0" fontId="4" fillId="0" borderId="12" xfId="4" applyBorder="1" applyAlignment="1">
      <alignment horizontal="center" vertical="center"/>
    </xf>
    <xf numFmtId="0" fontId="4" fillId="0" borderId="0" xfId="4" applyAlignment="1">
      <alignment horizontal="left" vertical="center"/>
    </xf>
    <xf numFmtId="0" fontId="4" fillId="0" borderId="3" xfId="4" applyBorder="1" applyAlignment="1">
      <alignment horizontal="center" vertical="center"/>
    </xf>
    <xf numFmtId="0" fontId="4" fillId="0" borderId="39" xfId="4" applyBorder="1" applyAlignment="1">
      <alignment horizontal="center" vertical="center"/>
    </xf>
    <xf numFmtId="0" fontId="4" fillId="0" borderId="66" xfId="4" applyBorder="1" applyAlignment="1">
      <alignment horizontal="center" vertical="center"/>
    </xf>
    <xf numFmtId="0" fontId="4" fillId="0" borderId="67" xfId="4" applyBorder="1" applyAlignment="1">
      <alignment horizontal="center" vertical="center"/>
    </xf>
    <xf numFmtId="0" fontId="4" fillId="0" borderId="8" xfId="4" applyBorder="1" applyAlignment="1">
      <alignment horizontal="center" vertical="center"/>
    </xf>
    <xf numFmtId="0" fontId="4" fillId="0" borderId="40" xfId="4" applyBorder="1" applyAlignment="1">
      <alignment horizontal="center" vertical="center"/>
    </xf>
    <xf numFmtId="0" fontId="4" fillId="0" borderId="69" xfId="4" applyBorder="1" applyAlignment="1">
      <alignment horizontal="center" vertical="center"/>
    </xf>
    <xf numFmtId="0" fontId="4" fillId="0" borderId="70" xfId="4" applyBorder="1" applyAlignment="1">
      <alignment horizontal="center" vertical="center"/>
    </xf>
    <xf numFmtId="0" fontId="4" fillId="0" borderId="68" xfId="4" applyBorder="1" applyAlignment="1">
      <alignment horizontal="center" vertical="center"/>
    </xf>
    <xf numFmtId="0" fontId="4" fillId="0" borderId="64" xfId="4" applyBorder="1" applyAlignment="1">
      <alignment horizontal="center" vertical="center"/>
    </xf>
    <xf numFmtId="0" fontId="4" fillId="0" borderId="65" xfId="4" applyBorder="1" applyAlignment="1">
      <alignment horizontal="center" vertical="center"/>
    </xf>
    <xf numFmtId="0" fontId="4" fillId="0" borderId="3" xfId="4" applyBorder="1" applyAlignment="1">
      <alignment horizontal="center"/>
    </xf>
    <xf numFmtId="0" fontId="4" fillId="0" borderId="39" xfId="4" applyBorder="1" applyAlignment="1">
      <alignment horizontal="center"/>
    </xf>
    <xf numFmtId="0" fontId="4" fillId="0" borderId="66" xfId="4" applyBorder="1" applyAlignment="1">
      <alignment horizontal="center"/>
    </xf>
    <xf numFmtId="0" fontId="4" fillId="0" borderId="67" xfId="4" applyBorder="1" applyAlignment="1">
      <alignment horizontal="center"/>
    </xf>
    <xf numFmtId="0" fontId="6" fillId="0" borderId="0" xfId="4" applyFont="1" applyAlignment="1">
      <alignment horizontal="left" vertical="center" wrapText="1"/>
    </xf>
    <xf numFmtId="0" fontId="4" fillId="0" borderId="23" xfId="4" applyBorder="1" applyAlignment="1">
      <alignment horizontal="center" vertical="center" wrapText="1"/>
    </xf>
    <xf numFmtId="0" fontId="4" fillId="0" borderId="47" xfId="4" applyBorder="1" applyAlignment="1">
      <alignment horizontal="center" vertical="center" wrapText="1"/>
    </xf>
    <xf numFmtId="0" fontId="4" fillId="0" borderId="60" xfId="4" applyBorder="1" applyAlignment="1">
      <alignment horizontal="center" vertical="center" wrapText="1"/>
    </xf>
    <xf numFmtId="0" fontId="4" fillId="0" borderId="61" xfId="4" applyBorder="1" applyAlignment="1">
      <alignment horizontal="center" vertical="center" wrapText="1"/>
    </xf>
    <xf numFmtId="0" fontId="4" fillId="0" borderId="62" xfId="4" applyBorder="1" applyAlignment="1">
      <alignment horizontal="center" vertical="center" wrapText="1"/>
    </xf>
    <xf numFmtId="0" fontId="4" fillId="0" borderId="63" xfId="4" applyBorder="1" applyAlignment="1">
      <alignment horizontal="center" vertical="center" wrapText="1"/>
    </xf>
    <xf numFmtId="0" fontId="35" fillId="0" borderId="0" xfId="1" applyFont="1" applyAlignment="1">
      <alignment horizontal="center" vertical="center"/>
    </xf>
    <xf numFmtId="0" fontId="4" fillId="0" borderId="14" xfId="1" applyFont="1" applyBorder="1" applyAlignment="1">
      <alignment horizontal="center" vertical="center"/>
    </xf>
    <xf numFmtId="0" fontId="4" fillId="0" borderId="33" xfId="1" applyFont="1" applyBorder="1" applyAlignment="1">
      <alignment horizontal="center"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2" xfId="1" applyFont="1" applyBorder="1" applyAlignment="1">
      <alignment horizontal="center" vertical="center"/>
    </xf>
    <xf numFmtId="0" fontId="8" fillId="0" borderId="7" xfId="1" applyFont="1" applyBorder="1" applyAlignment="1">
      <alignment horizontal="center" vertical="center"/>
    </xf>
    <xf numFmtId="0" fontId="4" fillId="0" borderId="15" xfId="1" applyFont="1" applyBorder="1" applyAlignment="1">
      <alignment horizontal="center" vertical="center" wrapText="1"/>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39" xfId="1" applyFont="1" applyBorder="1" applyAlignment="1">
      <alignment horizontal="center" vertical="center"/>
    </xf>
    <xf numFmtId="0" fontId="31" fillId="0" borderId="2" xfId="1" applyFont="1" applyBorder="1" applyAlignment="1">
      <alignment horizontal="center" vertical="center"/>
    </xf>
    <xf numFmtId="0" fontId="4" fillId="0" borderId="0" xfId="1" applyFont="1" applyAlignment="1">
      <alignment horizontal="center"/>
    </xf>
    <xf numFmtId="0" fontId="4" fillId="0" borderId="0" xfId="1" applyFont="1" applyAlignment="1">
      <alignment horizontal="left" vertical="center" wrapText="1"/>
    </xf>
    <xf numFmtId="0" fontId="8" fillId="0" borderId="0" xfId="1" applyFont="1" applyAlignment="1">
      <alignment horizontal="center" vertical="center"/>
    </xf>
    <xf numFmtId="0" fontId="31" fillId="0" borderId="7" xfId="1" applyFont="1" applyBorder="1" applyAlignment="1">
      <alignment horizontal="center" vertical="center"/>
    </xf>
    <xf numFmtId="0" fontId="0" fillId="0" borderId="36" xfId="0" applyBorder="1" applyAlignment="1">
      <alignment horizontal="left" vertical="center" wrapText="1"/>
    </xf>
    <xf numFmtId="0" fontId="0" fillId="0" borderId="12" xfId="0" applyBorder="1" applyAlignment="1">
      <alignment horizontal="left" vertical="center" wrapText="1"/>
    </xf>
    <xf numFmtId="0" fontId="0" fillId="0" borderId="37" xfId="0" applyBorder="1" applyAlignment="1">
      <alignment horizontal="left" vertical="center" wrapText="1"/>
    </xf>
    <xf numFmtId="0" fontId="38" fillId="0" borderId="34" xfId="0" applyFont="1" applyBorder="1" applyAlignment="1">
      <alignment horizontal="center" vertical="center"/>
    </xf>
    <xf numFmtId="0" fontId="38" fillId="0" borderId="22" xfId="0" applyFont="1" applyBorder="1" applyAlignment="1">
      <alignment horizontal="center" vertical="center"/>
    </xf>
    <xf numFmtId="0" fontId="38" fillId="0" borderId="35" xfId="0" applyFont="1" applyBorder="1" applyAlignment="1">
      <alignment horizontal="center" vertical="center"/>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36" fillId="0" borderId="3" xfId="0" applyFont="1" applyBorder="1" applyAlignment="1">
      <alignment horizontal="center" vertical="center"/>
    </xf>
    <xf numFmtId="0" fontId="36" fillId="0" borderId="39" xfId="0" applyFont="1" applyBorder="1" applyAlignment="1">
      <alignment horizontal="center" vertical="center"/>
    </xf>
    <xf numFmtId="0" fontId="36" fillId="0" borderId="67" xfId="0" applyFont="1"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xf>
    <xf numFmtId="0" fontId="0" fillId="0" borderId="59" xfId="0" applyBorder="1" applyAlignment="1">
      <alignment horizontal="right"/>
    </xf>
    <xf numFmtId="0" fontId="0" fillId="0" borderId="47" xfId="0" applyBorder="1" applyAlignment="1">
      <alignment horizontal="right"/>
    </xf>
    <xf numFmtId="0" fontId="0" fillId="0" borderId="24" xfId="0" applyBorder="1" applyAlignment="1">
      <alignment horizontal="right"/>
    </xf>
    <xf numFmtId="0" fontId="36" fillId="0" borderId="8" xfId="0" applyFont="1" applyBorder="1" applyAlignment="1">
      <alignment horizontal="center" vertical="center"/>
    </xf>
    <xf numFmtId="0" fontId="36" fillId="0" borderId="40" xfId="0" applyFont="1" applyBorder="1" applyAlignment="1">
      <alignment horizontal="center" vertical="center"/>
    </xf>
    <xf numFmtId="0" fontId="36" fillId="0" borderId="74" xfId="0" applyFont="1" applyBorder="1" applyAlignment="1">
      <alignment horizontal="center" vertical="center"/>
    </xf>
    <xf numFmtId="0" fontId="37" fillId="0" borderId="0" xfId="1" applyFont="1" applyAlignment="1">
      <alignment horizontal="center" vertical="center"/>
    </xf>
    <xf numFmtId="0" fontId="5" fillId="0" borderId="0" xfId="1" applyFont="1" applyAlignment="1">
      <alignment horizontal="center" vertical="center"/>
    </xf>
    <xf numFmtId="0" fontId="4" fillId="0" borderId="49" xfId="1" applyFont="1" applyBorder="1" applyAlignment="1">
      <alignment horizontal="center" vertical="center"/>
    </xf>
    <xf numFmtId="0" fontId="4" fillId="0" borderId="48" xfId="1" applyFont="1" applyBorder="1" applyAlignment="1">
      <alignment horizontal="center" vertical="center"/>
    </xf>
    <xf numFmtId="0" fontId="4" fillId="0" borderId="26" xfId="1" applyFont="1" applyBorder="1" applyAlignment="1">
      <alignment horizontal="center" vertical="center"/>
    </xf>
    <xf numFmtId="0" fontId="43" fillId="0" borderId="41" xfId="1" applyFont="1" applyBorder="1" applyAlignment="1">
      <alignment horizontal="center" vertical="center" shrinkToFit="1"/>
    </xf>
    <xf numFmtId="0" fontId="43" fillId="0" borderId="50" xfId="1" applyFont="1" applyBorder="1" applyAlignment="1">
      <alignment horizontal="center" vertical="center" shrinkToFit="1"/>
    </xf>
    <xf numFmtId="0" fontId="8" fillId="0" borderId="41" xfId="1" applyFont="1" applyBorder="1" applyAlignment="1">
      <alignment horizontal="center" vertical="center"/>
    </xf>
    <xf numFmtId="0" fontId="8" fillId="0" borderId="9" xfId="1" applyFont="1"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8" fillId="0" borderId="0" xfId="1" applyFont="1" applyAlignment="1">
      <alignment horizontal="left" vertical="center" wrapText="1"/>
    </xf>
    <xf numFmtId="0" fontId="23" fillId="0" borderId="14" xfId="0" applyFont="1" applyBorder="1" applyAlignment="1">
      <alignment horizontal="center" vertical="center"/>
    </xf>
    <xf numFmtId="0" fontId="23" fillId="0" borderId="49" xfId="0" applyFont="1" applyBorder="1" applyAlignment="1">
      <alignment horizontal="center" vertical="center"/>
    </xf>
    <xf numFmtId="0" fontId="40" fillId="0" borderId="72" xfId="0" applyFont="1" applyBorder="1" applyAlignment="1">
      <alignment horizontal="center" vertical="center"/>
    </xf>
    <xf numFmtId="0" fontId="40" fillId="0" borderId="73" xfId="0" applyFont="1" applyBorder="1" applyAlignment="1">
      <alignment horizontal="center" vertical="center"/>
    </xf>
    <xf numFmtId="0" fontId="8" fillId="0" borderId="12" xfId="1" applyFont="1" applyBorder="1" applyAlignment="1">
      <alignment horizontal="center" vertical="center" wrapText="1"/>
    </xf>
    <xf numFmtId="0" fontId="8" fillId="0" borderId="0" xfId="1" applyFont="1" applyAlignment="1">
      <alignment horizontal="center" vertical="center" wrapText="1"/>
    </xf>
  </cellXfs>
  <cellStyles count="5">
    <cellStyle name="標準" xfId="0" builtinId="0"/>
    <cellStyle name="標準 2" xfId="1" xr:uid="{00000000-0005-0000-0000-000001000000}"/>
    <cellStyle name="標準 3" xfId="4" xr:uid="{00000000-0005-0000-0000-000002000000}"/>
    <cellStyle name="標準_H20学校一覧作成資料(県立学校教育課)" xfId="2" xr:uid="{00000000-0005-0000-0000-000003000000}"/>
    <cellStyle name="標準_H20学校一覧作成資料(総務私学課)"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9527</xdr:colOff>
      <xdr:row>0</xdr:row>
      <xdr:rowOff>28574</xdr:rowOff>
    </xdr:from>
    <xdr:to>
      <xdr:col>1</xdr:col>
      <xdr:colOff>180975</xdr:colOff>
      <xdr:row>133</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7" y="28574"/>
          <a:ext cx="8296273" cy="229457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300"/>
            </a:lnSpc>
            <a:spcBef>
              <a:spcPts val="0"/>
            </a:spcBef>
            <a:spcAft>
              <a:spcPts val="0"/>
            </a:spcAft>
            <a:buClrTx/>
            <a:buSzTx/>
            <a:buFontTx/>
            <a:buNone/>
            <a:tabLst/>
            <a:defRPr/>
          </a:pPr>
          <a:r>
            <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入力作業前に必ずお読みください</a:t>
          </a:r>
          <a:r>
            <a:rPr kumimoji="0" lang="en-US" altLang="ja-JP" sz="12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algn="ctr" defTabSz="914400" eaLnBrk="1" fontAlgn="auto" latinLnBrk="0" hangingPunct="1">
            <a:lnSpc>
              <a:spcPts val="13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just">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（令和６年度）男子第</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49</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回　女子第</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40</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回　国頭地区中学校駅伝競走大会</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just">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ctr">
            <a:lnSpc>
              <a:spcPts val="1300"/>
            </a:lnSpc>
          </a:pPr>
          <a:r>
            <a:rPr lang="ja-JP" altLang="en-US" sz="1800" b="1" i="0" u="none" strike="noStrike" baseline="0">
              <a:solidFill>
                <a:sysClr val="windowText" lastClr="000000"/>
              </a:solidFill>
              <a:latin typeface="ＭＳ 明朝" panose="02020609040205080304" pitchFamily="17" charset="-128"/>
              <a:ea typeface="ＭＳ 明朝" panose="02020609040205080304" pitchFamily="17" charset="-128"/>
            </a:rPr>
            <a:t>申込書等の作成</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ja-JP" sz="1800" b="1" i="0" baseline="0">
              <a:solidFill>
                <a:schemeClr val="dk1"/>
              </a:solidFill>
              <a:effectLst/>
              <a:latin typeface="ＭＳ 明朝" panose="02020609040205080304" pitchFamily="17" charset="-128"/>
              <a:ea typeface="ＭＳ 明朝" panose="02020609040205080304" pitchFamily="17" charset="-128"/>
              <a:cs typeface="+mn-cs"/>
            </a:rPr>
            <a:t>このファイルの操作</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800" b="1" i="0" u="none" strike="noStrike" baseline="0">
              <a:solidFill>
                <a:sysClr val="windowText" lastClr="000000"/>
              </a:solidFill>
              <a:latin typeface="ＭＳ 明朝" panose="02020609040205080304" pitchFamily="17" charset="-128"/>
              <a:ea typeface="ＭＳ 明朝" panose="02020609040205080304" pitchFamily="17" charset="-128"/>
            </a:rPr>
            <a:t>にあたって</a:t>
          </a:r>
          <a:endPar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ctr">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国頭地区中学校体育連盟　駅伝専門部</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このシートには、学校側で入力する必要のない部分にはパスワード付の保護処理をしてあります。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所定のセル以外で入力しようとすると、エラーメッセージが表示されます</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１．まず、最初に行ってください。</a:t>
          </a: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（１）ファイル名はそのままにせず、学校名に変更する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「○○中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R6</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地区駅伝」</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、などして、</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入力作業を始める前に、作業するコンピュータ上に一旦保存しましょう。</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（２）このシートに示した内容をお読みになったら、まず最初に</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申込書</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男子</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シートのタブをクリ</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ックし、シート右上の学校番号欄に各学校の中体連番号</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ナンバーカード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を入力します。女子の</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みの参加の場合は、女子用シートに入力してください。学校に関する情報</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学校名･電話番号･校長</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欄に必要情報が反映されます。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（３）監督氏名欄に監督の氏名とﾌﾘｶﾞﾅを入力し、下段の緊急連絡先には、監督と速やかに連絡が取れ</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る連絡先</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携帯電話等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の電話番号を入力してください。</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なお、「緊急連絡先」情報は、緊急時</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書類の不備や内容確認等</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の問い合わせのみに使用する</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ものとし、専門部は大会終了後直ちに同情報を削除します。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２．上記の作業が終わってから、登録する選手の情報を入力します。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（１）選手名欄に、参加登録する選手の名前を、姓と名で分けて入力します。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（２）読み仮名は、必ず「半角ｶﾀｶﾅ」で入力してください。氏名にひらがながある場合でも、ﾌﾘｶﾞﾅを</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入力してください。</a:t>
          </a:r>
          <a:r>
            <a:rPr lang="ja-JP" altLang="en-US" sz="1200">
              <a:latin typeface="ＭＳ 明朝" panose="02020609040205080304" pitchFamily="17" charset="-128"/>
              <a:ea typeface="ＭＳ 明朝" panose="02020609040205080304" pitchFamily="17" charset="-128"/>
            </a:rPr>
            <a:t> </a:t>
          </a:r>
          <a:endParaRPr lang="en-US" altLang="ja-JP" sz="1200">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比嘉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はなこ」→ﾌﾘｶﾞﾅ欄には「</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ﾋｶﾞ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名</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ﾊﾅｺ」と入力</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参考：省入力機能が働いて半角ｶﾀｶﾅで表示されない時は、文字を入力して変換する前に、</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キーボードにある「</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F8</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」キーを押すと半角ｶﾀｶﾅにすることができます。</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a:latin typeface="ＭＳ 明朝" panose="02020609040205080304" pitchFamily="17" charset="-128"/>
              <a:ea typeface="ＭＳ 明朝" panose="02020609040205080304" pitchFamily="17" charset="-128"/>
            </a:rPr>
            <a:t> </a:t>
          </a:r>
          <a:endParaRPr lang="en-US" altLang="ja-JP" sz="1200">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（３）「学年」の欄は、セルをクリックした後にプルダウンメニューセルをクリックすると、セルの</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右側に「▼」が出てくるので，選択肢から適当な値を選択します。それ以外の値を入力すると、</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エラーメッセージが出ます。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　（４）「自己ベストタイム」の欄は、記録のある距離と記録</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時間</a:t>
          </a:r>
          <a:r>
            <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を数値で入力します。</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距離や時間の</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単位</a:t>
          </a:r>
          <a:r>
            <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ｍ・分・秒</a:t>
          </a:r>
          <a:r>
            <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400" b="1" i="0" u="sng" strike="noStrike">
              <a:solidFill>
                <a:schemeClr val="dk1"/>
              </a:solidFill>
              <a:effectLst/>
              <a:latin typeface="ＭＳ 明朝" panose="02020609040205080304" pitchFamily="17" charset="-128"/>
              <a:ea typeface="ＭＳ 明朝" panose="02020609040205080304" pitchFamily="17" charset="-128"/>
              <a:cs typeface="+mn-cs"/>
            </a:rPr>
            <a:t>は入力しないでください！</a:t>
          </a:r>
          <a:endParaRPr lang="en-US" altLang="ja-JP" sz="1400" b="1" i="0" u="sng"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例１：</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距離が</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3000</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ｍの場合</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｢3000｣</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と入力して</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Enter</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キーを押す</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→セルに</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｢3000m｣</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と表示</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されます。</a:t>
          </a:r>
          <a:endParaRPr lang="en-US" altLang="ja-JP" sz="12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300"/>
            </a:lnSpc>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u="none" strike="noStrike">
              <a:solidFill>
                <a:schemeClr val="dk1"/>
              </a:solidFill>
              <a:effectLst/>
              <a:latin typeface="ＭＳ 明朝" panose="02020609040205080304" pitchFamily="17" charset="-128"/>
              <a:ea typeface="ＭＳ 明朝" panose="02020609040205080304" pitchFamily="17" charset="-128"/>
              <a:cs typeface="+mn-cs"/>
            </a:rPr>
            <a:t>例２：</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記録</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時間</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が</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11</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分</a:t>
          </a:r>
          <a:r>
            <a:rPr lang="en-US" altLang="ja-JP" sz="1200" b="0" i="0" u="sng" strike="noStrike">
              <a:solidFill>
                <a:schemeClr val="dk1"/>
              </a:solidFill>
              <a:effectLst/>
              <a:latin typeface="ＭＳ 明朝" panose="02020609040205080304" pitchFamily="17" charset="-128"/>
              <a:ea typeface="ＭＳ 明朝" panose="02020609040205080304" pitchFamily="17" charset="-128"/>
              <a:cs typeface="+mn-cs"/>
            </a:rPr>
            <a:t>30</a:t>
          </a:r>
          <a:r>
            <a:rPr lang="ja-JP" altLang="en-US" sz="1200" b="0" i="0" u="sng" strike="noStrike">
              <a:solidFill>
                <a:schemeClr val="dk1"/>
              </a:solidFill>
              <a:effectLst/>
              <a:latin typeface="ＭＳ 明朝" panose="02020609040205080304" pitchFamily="17" charset="-128"/>
              <a:ea typeface="ＭＳ 明朝" panose="02020609040205080304" pitchFamily="17" charset="-128"/>
              <a:cs typeface="+mn-cs"/>
            </a:rPr>
            <a:t>秒</a:t>
          </a:r>
          <a:r>
            <a:rPr lang="ja-JP" altLang="en-US" sz="1200" b="0" u="sng">
              <a:latin typeface="ＭＳ 明朝" panose="02020609040205080304" pitchFamily="17" charset="-128"/>
              <a:ea typeface="ＭＳ 明朝" panose="02020609040205080304" pitchFamily="17" charset="-128"/>
            </a:rPr>
            <a:t>の場合</a:t>
          </a:r>
          <a:r>
            <a:rPr lang="ja-JP" altLang="en-US" sz="1200" b="0">
              <a:latin typeface="ＭＳ 明朝" panose="02020609040205080304" pitchFamily="17" charset="-128"/>
              <a:ea typeface="ＭＳ 明朝" panose="02020609040205080304" pitchFamily="17" charset="-128"/>
            </a:rPr>
            <a:t>→</a:t>
          </a:r>
          <a:r>
            <a:rPr lang="en-US" altLang="ja-JP" sz="1200" b="1">
              <a:latin typeface="ＭＳ 明朝" panose="02020609040205080304" pitchFamily="17" charset="-128"/>
              <a:ea typeface="ＭＳ 明朝" panose="02020609040205080304" pitchFamily="17" charset="-128"/>
            </a:rPr>
            <a:t>｢1130｣</a:t>
          </a:r>
          <a:r>
            <a:rPr lang="ja-JP" altLang="en-US" sz="1200" b="1">
              <a:latin typeface="ＭＳ 明朝" panose="02020609040205080304" pitchFamily="17" charset="-128"/>
              <a:ea typeface="ＭＳ 明朝" panose="02020609040205080304" pitchFamily="17" charset="-128"/>
            </a:rPr>
            <a:t>と入力して</a:t>
          </a:r>
          <a:r>
            <a:rPr lang="ja-JP" altLang="en-US" sz="1200" b="0">
              <a:latin typeface="ＭＳ 明朝" panose="02020609040205080304" pitchFamily="17" charset="-128"/>
              <a:ea typeface="ＭＳ 明朝" panose="02020609040205080304" pitchFamily="17" charset="-128"/>
            </a:rPr>
            <a:t>、</a:t>
          </a:r>
          <a:r>
            <a:rPr lang="en-US" altLang="ja-JP" sz="1200" b="0" u="sng">
              <a:latin typeface="ＭＳ 明朝" panose="02020609040205080304" pitchFamily="17" charset="-128"/>
              <a:ea typeface="ＭＳ 明朝" panose="02020609040205080304" pitchFamily="17" charset="-128"/>
            </a:rPr>
            <a:t>Enter</a:t>
          </a:r>
          <a:r>
            <a:rPr lang="ja-JP" altLang="en-US" sz="1200" b="0" u="sng">
              <a:latin typeface="ＭＳ 明朝" panose="02020609040205080304" pitchFamily="17" charset="-128"/>
              <a:ea typeface="ＭＳ 明朝" panose="02020609040205080304" pitchFamily="17" charset="-128"/>
            </a:rPr>
            <a:t>キーを押す</a:t>
          </a:r>
          <a:r>
            <a:rPr lang="ja-JP" altLang="en-US" sz="1200" b="0">
              <a:latin typeface="ＭＳ 明朝" panose="02020609040205080304" pitchFamily="17" charset="-128"/>
              <a:ea typeface="ＭＳ 明朝" panose="02020609040205080304" pitchFamily="17" charset="-128"/>
            </a:rPr>
            <a:t>→セルに</a:t>
          </a:r>
          <a:r>
            <a:rPr lang="en-US" altLang="ja-JP" sz="1200" b="1">
              <a:latin typeface="ＭＳ 明朝" panose="02020609040205080304" pitchFamily="17" charset="-128"/>
              <a:ea typeface="ＭＳ 明朝" panose="02020609040205080304" pitchFamily="17" charset="-128"/>
            </a:rPr>
            <a:t>｢11</a:t>
          </a:r>
          <a:r>
            <a:rPr lang="ja-JP" altLang="en-US" sz="1200" b="1">
              <a:latin typeface="ＭＳ 明朝" panose="02020609040205080304" pitchFamily="17" charset="-128"/>
              <a:ea typeface="ＭＳ 明朝" panose="02020609040205080304" pitchFamily="17" charset="-128"/>
            </a:rPr>
            <a:t>分</a:t>
          </a:r>
          <a:r>
            <a:rPr lang="en-US" altLang="ja-JP" sz="1200" b="1">
              <a:latin typeface="ＭＳ 明朝" panose="02020609040205080304" pitchFamily="17" charset="-128"/>
              <a:ea typeface="ＭＳ 明朝" panose="02020609040205080304" pitchFamily="17" charset="-128"/>
            </a:rPr>
            <a:t>30</a:t>
          </a:r>
          <a:r>
            <a:rPr lang="ja-JP" altLang="en-US" sz="1200" b="1">
              <a:latin typeface="ＭＳ 明朝" panose="02020609040205080304" pitchFamily="17" charset="-128"/>
              <a:ea typeface="ＭＳ 明朝" panose="02020609040205080304" pitchFamily="17" charset="-128"/>
            </a:rPr>
            <a:t>秒</a:t>
          </a:r>
          <a:r>
            <a:rPr lang="en-US" altLang="ja-JP" sz="1200" b="1">
              <a:latin typeface="ＭＳ 明朝" panose="02020609040205080304" pitchFamily="17" charset="-128"/>
              <a:ea typeface="ＭＳ 明朝" panose="02020609040205080304" pitchFamily="17" charset="-128"/>
            </a:rPr>
            <a:t>｣</a:t>
          </a:r>
          <a:r>
            <a:rPr lang="ja-JP" altLang="en-US" sz="1200" b="1">
              <a:latin typeface="ＭＳ 明朝" panose="02020609040205080304" pitchFamily="17" charset="-128"/>
              <a:ea typeface="ＭＳ 明朝" panose="02020609040205080304" pitchFamily="17" charset="-128"/>
            </a:rPr>
            <a:t>と</a:t>
          </a:r>
          <a:endParaRPr lang="en-US" altLang="ja-JP" sz="1200" b="1">
            <a:latin typeface="ＭＳ 明朝" panose="02020609040205080304" pitchFamily="17" charset="-128"/>
            <a:ea typeface="ＭＳ 明朝" panose="02020609040205080304" pitchFamily="17" charset="-128"/>
          </a:endParaRPr>
        </a:p>
        <a:p>
          <a:pPr algn="l">
            <a:lnSpc>
              <a:spcPts val="1300"/>
            </a:lnSpc>
          </a:pPr>
          <a:r>
            <a:rPr lang="ja-JP" altLang="en-US" sz="1200" b="0">
              <a:latin typeface="ＭＳ 明朝" panose="02020609040205080304" pitchFamily="17" charset="-128"/>
              <a:ea typeface="ＭＳ 明朝" panose="02020609040205080304" pitchFamily="17" charset="-128"/>
            </a:rPr>
            <a:t>　　　　　</a:t>
          </a:r>
          <a:r>
            <a:rPr lang="ja-JP" altLang="en-US" sz="1200" b="1">
              <a:latin typeface="ＭＳ 明朝" panose="02020609040205080304" pitchFamily="17" charset="-128"/>
              <a:ea typeface="ＭＳ 明朝" panose="02020609040205080304" pitchFamily="17" charset="-128"/>
            </a:rPr>
            <a:t>表示</a:t>
          </a:r>
          <a:r>
            <a:rPr lang="ja-JP" altLang="en-US" sz="1200" b="0">
              <a:latin typeface="ＭＳ 明朝" panose="02020609040205080304" pitchFamily="17" charset="-128"/>
              <a:ea typeface="ＭＳ 明朝" panose="02020609040205080304" pitchFamily="17" charset="-128"/>
            </a:rPr>
            <a:t>されます。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1">
              <a:latin typeface="ＭＳ 明朝" panose="02020609040205080304" pitchFamily="17" charset="-128"/>
              <a:ea typeface="ＭＳ 明朝" panose="02020609040205080304" pitchFamily="17" charset="-128"/>
            </a:rPr>
            <a:t>　　　</a:t>
          </a:r>
          <a:r>
            <a:rPr lang="ja-JP" altLang="en-US" sz="1200" b="0">
              <a:latin typeface="ＭＳ 明朝" panose="02020609040205080304" pitchFamily="17" charset="-128"/>
              <a:ea typeface="ＭＳ 明朝" panose="02020609040205080304" pitchFamily="17" charset="-128"/>
            </a:rPr>
            <a:t>お願い１：路上で測定した場合でも、距離は</a:t>
          </a:r>
          <a:r>
            <a:rPr lang="en-US" altLang="ja-JP" sz="1200" b="0">
              <a:latin typeface="ＭＳ 明朝" panose="02020609040205080304" pitchFamily="17" charset="-128"/>
              <a:ea typeface="ＭＳ 明朝" panose="02020609040205080304" pitchFamily="17" charset="-128"/>
            </a:rPr>
            <a:t>｢</a:t>
          </a:r>
          <a:r>
            <a:rPr lang="ja-JP" altLang="en-US" sz="1200" b="0">
              <a:latin typeface="ＭＳ 明朝" panose="02020609040205080304" pitchFamily="17" charset="-128"/>
              <a:ea typeface="ＭＳ 明朝" panose="02020609040205080304" pitchFamily="17" charset="-128"/>
            </a:rPr>
            <a:t>メートル</a:t>
          </a:r>
          <a:r>
            <a:rPr lang="en-US" altLang="ja-JP" sz="1200" b="0">
              <a:latin typeface="ＭＳ 明朝" panose="02020609040205080304" pitchFamily="17" charset="-128"/>
              <a:ea typeface="ＭＳ 明朝" panose="02020609040205080304" pitchFamily="17" charset="-128"/>
            </a:rPr>
            <a:t>(m)</a:t>
          </a:r>
          <a:r>
            <a:rPr lang="ja-JP" altLang="en-US" sz="1200" b="0">
              <a:latin typeface="ＭＳ 明朝" panose="02020609040205080304" pitchFamily="17" charset="-128"/>
              <a:ea typeface="ＭＳ 明朝" panose="02020609040205080304" pitchFamily="17" charset="-128"/>
            </a:rPr>
            <a:t>表記</a:t>
          </a:r>
          <a:r>
            <a:rPr lang="en-US" altLang="ja-JP" sz="1200" b="0">
              <a:latin typeface="ＭＳ 明朝" panose="02020609040205080304" pitchFamily="17" charset="-128"/>
              <a:ea typeface="ＭＳ 明朝" panose="02020609040205080304" pitchFamily="17" charset="-128"/>
            </a:rPr>
            <a:t>｣</a:t>
          </a:r>
          <a:r>
            <a:rPr lang="ja-JP" altLang="en-US" sz="1200" b="0">
              <a:latin typeface="ＭＳ 明朝" panose="02020609040205080304" pitchFamily="17" charset="-128"/>
              <a:ea typeface="ＭＳ 明朝" panose="02020609040205080304" pitchFamily="17" charset="-128"/>
            </a:rPr>
            <a:t>でお願いします。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0">
              <a:latin typeface="ＭＳ 明朝" panose="02020609040205080304" pitchFamily="17" charset="-128"/>
              <a:ea typeface="ＭＳ 明朝" panose="02020609040205080304" pitchFamily="17" charset="-128"/>
            </a:rPr>
            <a:t>　　　お願い２：ベストタイム入力は、中距離</a:t>
          </a:r>
          <a:r>
            <a:rPr lang="en-US" altLang="ja-JP" sz="1200" b="0">
              <a:latin typeface="ＭＳ 明朝" panose="02020609040205080304" pitchFamily="17" charset="-128"/>
              <a:ea typeface="ＭＳ 明朝" panose="02020609040205080304" pitchFamily="17" charset="-128"/>
            </a:rPr>
            <a:t>(800m)</a:t>
          </a:r>
          <a:r>
            <a:rPr lang="ja-JP" altLang="en-US" sz="1200" b="0">
              <a:latin typeface="ＭＳ 明朝" panose="02020609040205080304" pitchFamily="17" charset="-128"/>
              <a:ea typeface="ＭＳ 明朝" panose="02020609040205080304" pitchFamily="17" charset="-128"/>
            </a:rPr>
            <a:t>以上の記録でお願いします。</a:t>
          </a:r>
          <a:endParaRPr lang="en-US" altLang="ja-JP" sz="1200" b="0">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（５）「ナンバーカード」の欄は、選手を登録する毎に自動的に反映されます。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（６）補員を含め、登録できる選手の最大数は、「男子</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10</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人」、「女子８人」です。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（７）「オーダー」のシートは、監督会でオーダー提出する際に使うシートです。予め出力して走る</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区間を手書きするか、区間を入力した後に出力して提出するかのいずれかで使うことができます。</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なお、提出の際は、</a:t>
          </a:r>
          <a:r>
            <a:rPr lang="ja-JP" altLang="ja-JP" sz="1200" b="1" i="0" baseline="0">
              <a:solidFill>
                <a:schemeClr val="dk1"/>
              </a:solidFill>
              <a:effectLst/>
              <a:latin typeface="+mn-lt"/>
              <a:ea typeface="+mn-ea"/>
              <a:cs typeface="+mn-cs"/>
            </a:rPr>
            <a:t>必ず</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監督が自筆署名</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（８）「オーダー変更」のシートは、大会直前に出走予定だった選手が何らかの理由で出場できなく</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なった場合の選手変更を願い出る際に使用します。必要に応じて御活用ください。なお、提出の</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際は、</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必ず監督が自筆署名</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９</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「選手情報訂正届</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」のシートは、</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申込書に記載したデータに誤りがあり、訂正を依頼する際に</a:t>
          </a:r>
          <a:endParaRPr lang="ja-JP" altLang="ja-JP" sz="1400">
            <a:effectLst/>
            <a:latin typeface="ＭＳ 明朝" panose="02020609040205080304" pitchFamily="17" charset="-128"/>
            <a:ea typeface="ＭＳ 明朝" panose="02020609040205080304" pitchFamily="17" charset="-128"/>
          </a:endParaRPr>
        </a:p>
        <a:p>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　　　使用します。必要に応じて御活用ください。</a:t>
          </a:r>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監督会で提出してください。訂正された情報やデー</a:t>
          </a:r>
          <a:endParaRPr lang="en-US" altLang="ja-JP" sz="1200" b="0" i="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　　　タは、プログラム冊子には反映されませんが、賞状や結果一覧にはすべて反映されます。</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なお、</a:t>
          </a:r>
          <a:endParaRPr lang="en-US" altLang="ja-JP" sz="1200" b="0" i="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b="0" i="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提出の際は、</a:t>
          </a:r>
          <a:r>
            <a:rPr lang="ja-JP" altLang="ja-JP" sz="1200" b="1" i="0" baseline="0">
              <a:solidFill>
                <a:schemeClr val="dk1"/>
              </a:solidFill>
              <a:effectLst/>
              <a:latin typeface="ＭＳ 明朝" panose="02020609040205080304" pitchFamily="17" charset="-128"/>
              <a:ea typeface="ＭＳ 明朝" panose="02020609040205080304" pitchFamily="17" charset="-128"/>
              <a:cs typeface="+mn-cs"/>
            </a:rPr>
            <a:t>必ず監督が自筆署名</a:t>
          </a:r>
          <a:r>
            <a:rPr lang="ja-JP" altLang="ja-JP" sz="1200" b="0" i="0" baseline="0">
              <a:solidFill>
                <a:schemeClr val="dk1"/>
              </a:solidFill>
              <a:effectLst/>
              <a:latin typeface="ＭＳ 明朝" panose="02020609040205080304" pitchFamily="17" charset="-128"/>
              <a:ea typeface="ＭＳ 明朝" panose="02020609040205080304" pitchFamily="17" charset="-128"/>
              <a:cs typeface="+mn-cs"/>
            </a:rPr>
            <a:t>してください。</a:t>
          </a:r>
          <a:endParaRPr lang="ja-JP" altLang="ja-JP" sz="1400">
            <a:effectLst/>
            <a:latin typeface="ＭＳ 明朝" panose="02020609040205080304" pitchFamily="17" charset="-128"/>
            <a:ea typeface="ＭＳ 明朝" panose="02020609040205080304" pitchFamily="17" charset="-128"/>
          </a:endParaRP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３．入力の際は，次の点に注意してください。</a:t>
          </a:r>
        </a:p>
        <a:p>
          <a:pPr algn="l">
            <a:lnSpc>
              <a:spcPts val="1300"/>
            </a:lnSpc>
          </a:pPr>
          <a:endPar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（１）各欄とも、入力できる欄の書式（フォント・文字サイズ）等は絶対に変更しないでください。</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特に、氏名欄の入力の際、例示のような処理はしないでください。</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島　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島</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の間にスペースを挿入　　　→　○「島袋」</a:t>
          </a: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伊　志　嶺･･･</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伊</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志</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と</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嶺</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の間にスペース　→　○「伊志嶺」</a:t>
          </a: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（２）この申込ファイルは、反映数式を多く用いています。列や行の削除・追加などの編集は絶対に</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しないでください。また、他のシート等に入力したデータをコピー＆ペーストするなどの操作を</a:t>
          </a: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すると、正しく登録用データが作成されないことがあります</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毎年このトラブルがあります！</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a:t>
          </a: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別のシートからデータを貼り付ける際は、</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形式を選択して貼り付け</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を選び、</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値貼り付け</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a:t>
          </a: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にしてください。</a:t>
          </a:r>
        </a:p>
        <a:p>
          <a:pPr algn="l">
            <a:lnSpc>
              <a:spcPts val="1300"/>
            </a:lnSpc>
          </a:pPr>
          <a:endParaRPr lang="ja-JP" altLang="en-US"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４．全ての入力が完了したら、シートにある</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期日欄</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の日付部分を提出する期日に変更し、選手の氏名</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やﾌﾘｶﾞﾅ等に誤入力がないかを確実に点検してください。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５．点検が終わったら、申込書の提出です。このファイルを保存して、プリントアウトした後に･･･ </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（１）紙媒体は、校長の決裁</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公印押印</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を経て地区中体連理事長宛に提出します。このとき、押印後</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の紙媒体を必ず複写して保管してください。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（２）電子ファイル</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このファイル</a:t>
          </a:r>
          <a:r>
            <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は、校長の決裁を得た後、地区中体連駅伝専門部宛電子メールで</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0" i="0" u="none" strike="noStrike" baseline="0">
              <a:solidFill>
                <a:sysClr val="windowText" lastClr="000000"/>
              </a:solidFill>
              <a:latin typeface="ＭＳ 明朝" panose="02020609040205080304" pitchFamily="17" charset="-128"/>
              <a:ea typeface="ＭＳ 明朝" panose="02020609040205080304" pitchFamily="17" charset="-128"/>
            </a:rPr>
            <a:t>　　　送信してください。</a:t>
          </a: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400" b="1" i="0" u="none" strike="noStrike" baseline="0">
              <a:solidFill>
                <a:sysClr val="windowText" lastClr="000000"/>
              </a:solidFill>
              <a:latin typeface="+mn-ea"/>
              <a:ea typeface="+mn-ea"/>
            </a:rPr>
            <a:t>　　　　</a:t>
          </a:r>
          <a:r>
            <a:rPr lang="en-US" altLang="ja-JP" sz="1400" b="1" i="0" u="none" strike="noStrike" baseline="0">
              <a:solidFill>
                <a:sysClr val="windowText" lastClr="000000"/>
              </a:solidFill>
              <a:latin typeface="+mn-ea"/>
              <a:ea typeface="+mn-ea"/>
            </a:rPr>
            <a:t>※</a:t>
          </a:r>
          <a:r>
            <a:rPr lang="ja-JP" altLang="en-US" sz="1400" b="1" i="0" u="none" strike="noStrike" baseline="0">
              <a:solidFill>
                <a:sysClr val="windowText" lastClr="000000"/>
              </a:solidFill>
              <a:latin typeface="+mn-ea"/>
              <a:ea typeface="+mn-ea"/>
            </a:rPr>
            <a:t>紙媒体と電子ファイルの内容が異なることが絶対にないよう、御注意ください。</a:t>
          </a:r>
          <a:endParaRPr lang="en-US" altLang="ja-JP" sz="1400" b="1" i="0" u="none" strike="noStrike" baseline="0">
            <a:solidFill>
              <a:sysClr val="windowText" lastClr="000000"/>
            </a:solidFill>
            <a:latin typeface="+mn-ea"/>
            <a:ea typeface="+mn-ea"/>
          </a:endParaRPr>
        </a:p>
        <a:p>
          <a:pPr algn="l">
            <a:lnSpc>
              <a:spcPts val="1300"/>
            </a:lnSpc>
          </a:pPr>
          <a:endParaRPr lang="en-US" altLang="ja-JP" sz="11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送信先アドレス：</a:t>
          </a:r>
          <a:r>
            <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rPr>
            <a:t> </a:t>
          </a:r>
          <a:r>
            <a:rPr lang="en-US" altLang="ja-JP" sz="1800" b="1" i="0" u="none" strike="noStrike" baseline="0">
              <a:solidFill>
                <a:srgbClr val="FF0000"/>
              </a:solidFill>
              <a:latin typeface="ＭＳ ゴシック" panose="020B0609070205080204" pitchFamily="49" charset="-128"/>
              <a:ea typeface="ＭＳ ゴシック" panose="020B0609070205080204" pitchFamily="49" charset="-128"/>
            </a:rPr>
            <a:t>ekidenn@kunigamitiku.com</a:t>
          </a:r>
        </a:p>
        <a:p>
          <a:pPr algn="l">
            <a:lnSpc>
              <a:spcPts val="1300"/>
            </a:lnSpc>
          </a:pPr>
          <a:endPar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　　　　　　　　提出期限：  </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令和６年１０月１５日</a:t>
          </a:r>
          <a:r>
            <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火</a:t>
          </a:r>
          <a:r>
            <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600" b="1" i="0" u="none" strike="noStrike" baseline="0">
              <a:solidFill>
                <a:srgbClr val="FF0000"/>
              </a:solidFill>
              <a:latin typeface="ＭＳ ゴシック" panose="020B0609070205080204" pitchFamily="49" charset="-128"/>
              <a:ea typeface="ＭＳ ゴシック" panose="020B0609070205080204" pitchFamily="49" charset="-128"/>
            </a:rPr>
            <a:t>午後３時必着</a:t>
          </a:r>
          <a:endParaRPr lang="en-US" altLang="ja-JP" sz="16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a:lnSpc>
              <a:spcPts val="1300"/>
            </a:lnSpc>
          </a:pPr>
          <a:r>
            <a:rPr lang="ja-JP" altLang="en-US" sz="1050" b="1" i="0" u="none" strike="noStrike" baseline="0">
              <a:solidFill>
                <a:sysClr val="windowText" lastClr="000000"/>
              </a:solidFill>
              <a:latin typeface="ＭＳ 明朝" panose="02020609040205080304" pitchFamily="17" charset="-128"/>
              <a:ea typeface="ＭＳ 明朝" panose="02020609040205080304" pitchFamily="17" charset="-128"/>
            </a:rPr>
            <a:t>　　　　　　　　　　　　　　</a:t>
          </a:r>
          <a:r>
            <a:rPr lang="ja-JP" altLang="en-US" sz="1200" b="1" i="0" u="none" strike="noStrike" baseline="0">
              <a:solidFill>
                <a:sysClr val="windowText" lastClr="000000"/>
              </a:solidFill>
              <a:latin typeface="ＭＳ 明朝" panose="02020609040205080304" pitchFamily="17" charset="-128"/>
              <a:ea typeface="ＭＳ 明朝" panose="02020609040205080304" pitchFamily="17" charset="-128"/>
            </a:rPr>
            <a:t>（要項や専門部から示された時間までに送信してください）</a:t>
          </a:r>
          <a:r>
            <a:rPr lang="en-US" altLang="ja-JP" sz="1200" b="1" i="0" u="none" strike="noStrike" baseline="0">
              <a:solidFill>
                <a:sysClr val="windowText" lastClr="000000"/>
              </a:solidFill>
              <a:latin typeface="ＭＳ 明朝" panose="02020609040205080304" pitchFamily="17" charset="-128"/>
              <a:ea typeface="ＭＳ 明朝" panose="02020609040205080304" pitchFamily="17" charset="-128"/>
            </a:rPr>
            <a:t> </a:t>
          </a: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（３）期限内に電子メールが届いていない場合、学校宛てに問い合わせのお電話をします。</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6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６．再度、下記の点をお読みになり、チェックしてください！！</a:t>
          </a:r>
          <a:endParaRPr kumimoji="0" lang="en-US" altLang="ja-JP"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□（１）入力前に、このマニュアルを必ずお読みください。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□（２）ファイル名は、一番最初に変更し、ＰＣ上に保存してください。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□（３）</a:t>
          </a:r>
          <a:r>
            <a:rPr kumimoji="0" lang="ja-JP" altLang="en-US"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コピー＆ペースト</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は、マニュアル通り</a:t>
          </a:r>
          <a:r>
            <a:rPr kumimoji="0" lang="en-US" altLang="ja-JP" sz="1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8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値貼り付け</a:t>
          </a:r>
          <a:r>
            <a:rPr kumimoji="0" lang="en-US" altLang="ja-JP" sz="1800" b="0" i="0" u="none" strike="noStrike" kern="0" cap="none" spc="0" normalizeH="0" baseline="0" noProof="0">
              <a:ln>
                <a:noFill/>
              </a:ln>
              <a:solidFill>
                <a:prstClr val="black"/>
              </a:solidFill>
              <a:effectLst/>
              <a:uLnTx/>
              <a:uFillTx/>
              <a:latin typeface="+mn-lt"/>
              <a:ea typeface="+mn-ea"/>
              <a:cs typeface="+mn-cs"/>
            </a:rPr>
            <a:t>】 </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で行ってください。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□（４）送信前に、内容を再確認し、紙媒体と電子ファイルが同一であることを確認してください。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選手名の漢字・フリガナの間違い・訂正が多くみられます。</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漢字（崎浜・崎濱）・フリガナ（ミヤサト・ミヤザト 等）について必ず名簿等で確認してください。</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□（５）紙媒体・電子ファイルとも、</a:t>
          </a:r>
          <a:r>
            <a:rPr kumimoji="0" lang="ja-JP" altLang="en-US" sz="1800" b="1" i="1"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必ず期日内に提出</a:t>
          </a:r>
          <a:r>
            <a:rPr kumimoji="0"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してください。 </a:t>
          </a:r>
          <a:endParaRPr kumimoji="0"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2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lang="en-US" altLang="ja-JP" sz="1800" b="1" i="0" u="none"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400051</xdr:colOff>
      <xdr:row>0</xdr:row>
      <xdr:rowOff>32407</xdr:rowOff>
    </xdr:from>
    <xdr:to>
      <xdr:col>1</xdr:col>
      <xdr:colOff>358141</xdr:colOff>
      <xdr:row>1</xdr:row>
      <xdr:rowOff>38100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1" y="32407"/>
          <a:ext cx="609600" cy="577193"/>
        </a:xfrm>
        <a:prstGeom prst="rect">
          <a:avLst/>
        </a:prstGeom>
        <a:noFill/>
        <a:ln>
          <a:noFill/>
        </a:ln>
        <a:effectLst>
          <a:glow>
            <a:schemeClr val="accent1">
              <a:alpha val="14000"/>
            </a:schemeClr>
          </a:glo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447675</xdr:colOff>
      <xdr:row>6</xdr:row>
      <xdr:rowOff>85725</xdr:rowOff>
    </xdr:from>
    <xdr:to>
      <xdr:col>6</xdr:col>
      <xdr:colOff>123825</xdr:colOff>
      <xdr:row>6</xdr:row>
      <xdr:rowOff>219075</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733800" y="1571625"/>
          <a:ext cx="333375" cy="133350"/>
        </a:xfrm>
        <a:prstGeom prst="right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1781175</xdr:colOff>
      <xdr:row>8</xdr:row>
      <xdr:rowOff>28575</xdr:rowOff>
    </xdr:from>
    <xdr:to>
      <xdr:col>3</xdr:col>
      <xdr:colOff>323850</xdr:colOff>
      <xdr:row>9</xdr:row>
      <xdr:rowOff>0</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695700" y="2876550"/>
          <a:ext cx="647700" cy="28575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1809750</xdr:colOff>
      <xdr:row>8</xdr:row>
      <xdr:rowOff>19050</xdr:rowOff>
    </xdr:from>
    <xdr:to>
      <xdr:col>3</xdr:col>
      <xdr:colOff>352425</xdr:colOff>
      <xdr:row>8</xdr:row>
      <xdr:rowOff>304800</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724275" y="2867025"/>
          <a:ext cx="647700" cy="28575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91:A131"/>
  <sheetViews>
    <sheetView tabSelected="1" view="pageBreakPreview" zoomScaleNormal="100" zoomScaleSheetLayoutView="100" workbookViewId="0">
      <selection activeCell="E10" sqref="E10"/>
    </sheetView>
  </sheetViews>
  <sheetFormatPr defaultRowHeight="13.2"/>
  <cols>
    <col min="1" max="1" width="106.6640625" customWidth="1"/>
  </cols>
  <sheetData>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sheetData>
  <sheetProtection password="D680" sheet="1" selectLockedCells="1" selectUnlockedCells="1"/>
  <phoneticPr fontId="1"/>
  <printOptions horizontalCentered="1"/>
  <pageMargins left="0.31496062992125984" right="0.31496062992125984" top="0.39370078740157483" bottom="0.39370078740157483" header="0" footer="0"/>
  <pageSetup paperSize="9" scale="95" orientation="portrait" r:id="rId1"/>
  <rowBreaks count="1" manualBreakCount="1">
    <brk id="6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G22"/>
  <sheetViews>
    <sheetView topLeftCell="K7" workbookViewId="0">
      <selection activeCell="K1" sqref="K1"/>
    </sheetView>
  </sheetViews>
  <sheetFormatPr defaultColWidth="9.6640625" defaultRowHeight="13.2"/>
  <cols>
    <col min="1" max="10" width="0" hidden="1" customWidth="1"/>
  </cols>
  <sheetData>
    <row r="1" spans="1:7">
      <c r="A1" t="s">
        <v>121</v>
      </c>
      <c r="B1">
        <f>'申込書(男子)'!G4</f>
        <v>0</v>
      </c>
    </row>
    <row r="2" spans="1:7">
      <c r="A2" t="s">
        <v>122</v>
      </c>
      <c r="B2" t="str">
        <f>'申込書(男子)'!B7</f>
        <v/>
      </c>
    </row>
    <row r="3" spans="1:7">
      <c r="A3" t="s">
        <v>119</v>
      </c>
      <c r="B3">
        <f>'申込書(男子)'!F9</f>
        <v>0</v>
      </c>
      <c r="C3">
        <f>'申込書(男子)'!F8</f>
        <v>0</v>
      </c>
      <c r="D3">
        <f>'申込書(男子)'!F10</f>
        <v>0</v>
      </c>
      <c r="E3" t="s">
        <v>194</v>
      </c>
      <c r="F3">
        <f>'申込書(男子)'!F11:H11</f>
        <v>0</v>
      </c>
      <c r="G3">
        <f>'申込書(男子)'!F12:H12</f>
        <v>0</v>
      </c>
    </row>
    <row r="4" spans="1:7">
      <c r="A4" t="s">
        <v>120</v>
      </c>
      <c r="B4">
        <f>'申込書(女子)'!F9</f>
        <v>0</v>
      </c>
      <c r="C4">
        <f>'申込書(女子)'!F8</f>
        <v>0</v>
      </c>
      <c r="D4">
        <f>'申込書(女子)'!F10</f>
        <v>0</v>
      </c>
      <c r="E4" t="s">
        <v>195</v>
      </c>
      <c r="F4">
        <f>'申込書(女子)'!F11:H11</f>
        <v>0</v>
      </c>
      <c r="G4">
        <f>'申込書(女子)'!F12:H12</f>
        <v>0</v>
      </c>
    </row>
    <row r="5" spans="1:7">
      <c r="A5" t="s">
        <v>123</v>
      </c>
      <c r="B5" t="e">
        <f>#REF!</f>
        <v>#REF!</v>
      </c>
      <c r="C5" t="e">
        <f>#REF!</f>
        <v>#REF!</v>
      </c>
    </row>
    <row r="6" spans="1:7">
      <c r="A6" t="s">
        <v>124</v>
      </c>
      <c r="B6" t="e">
        <f>#REF!</f>
        <v>#REF!</v>
      </c>
      <c r="C6" t="e">
        <f>#REF!</f>
        <v>#REF!</v>
      </c>
    </row>
    <row r="7" spans="1:7">
      <c r="A7" t="s">
        <v>125</v>
      </c>
      <c r="B7" t="e">
        <f>#REF!</f>
        <v>#REF!</v>
      </c>
      <c r="C7" t="e">
        <f>#REF!</f>
        <v>#REF!</v>
      </c>
    </row>
    <row r="8" spans="1:7">
      <c r="A8" t="s">
        <v>126</v>
      </c>
      <c r="B8" t="e">
        <f>#REF!</f>
        <v>#REF!</v>
      </c>
      <c r="C8" t="e">
        <f>#REF!</f>
        <v>#REF!</v>
      </c>
    </row>
    <row r="9" spans="1:7">
      <c r="A9" t="s">
        <v>127</v>
      </c>
      <c r="B9" t="e">
        <f>#REF!</f>
        <v>#REF!</v>
      </c>
      <c r="C9" t="e">
        <f>#REF!</f>
        <v>#REF!</v>
      </c>
    </row>
    <row r="10" spans="1:7">
      <c r="A10" t="s">
        <v>128</v>
      </c>
      <c r="B10" t="e">
        <f>#REF!</f>
        <v>#REF!</v>
      </c>
      <c r="C10" t="e">
        <f>#REF!</f>
        <v>#REF!</v>
      </c>
    </row>
    <row r="11" spans="1:7">
      <c r="A11" t="s">
        <v>129</v>
      </c>
      <c r="B11" t="e">
        <f>#REF!</f>
        <v>#REF!</v>
      </c>
      <c r="C11" t="e">
        <f>#REF!</f>
        <v>#REF!</v>
      </c>
    </row>
    <row r="12" spans="1:7">
      <c r="A12" t="s">
        <v>130</v>
      </c>
      <c r="B12" t="e">
        <f>#REF!</f>
        <v>#REF!</v>
      </c>
      <c r="C12" t="e">
        <f>#REF!</f>
        <v>#REF!</v>
      </c>
    </row>
    <row r="13" spans="1:7">
      <c r="A13" t="s">
        <v>131</v>
      </c>
      <c r="B13" t="e">
        <f>#REF!</f>
        <v>#REF!</v>
      </c>
      <c r="C13" t="e">
        <f>#REF!</f>
        <v>#REF!</v>
      </c>
    </row>
    <row r="14" spans="1:7">
      <c r="A14" t="s">
        <v>132</v>
      </c>
      <c r="B14" t="e">
        <f>#REF!</f>
        <v>#REF!</v>
      </c>
      <c r="C14" t="e">
        <f>#REF!</f>
        <v>#REF!</v>
      </c>
    </row>
    <row r="15" spans="1:7">
      <c r="A15" t="s">
        <v>133</v>
      </c>
      <c r="B15" t="e">
        <f>#REF!</f>
        <v>#REF!</v>
      </c>
      <c r="C15" t="e">
        <f>#REF!</f>
        <v>#REF!</v>
      </c>
    </row>
    <row r="16" spans="1:7">
      <c r="A16" t="s">
        <v>134</v>
      </c>
      <c r="B16" t="e">
        <f>#REF!</f>
        <v>#REF!</v>
      </c>
      <c r="C16" t="e">
        <f>#REF!</f>
        <v>#REF!</v>
      </c>
    </row>
    <row r="17" spans="1:3">
      <c r="A17" t="s">
        <v>135</v>
      </c>
      <c r="B17" t="e">
        <f>#REF!</f>
        <v>#REF!</v>
      </c>
      <c r="C17" t="e">
        <f>#REF!</f>
        <v>#REF!</v>
      </c>
    </row>
    <row r="18" spans="1:3">
      <c r="A18" t="s">
        <v>136</v>
      </c>
      <c r="B18" t="e">
        <f>#REF!</f>
        <v>#REF!</v>
      </c>
      <c r="C18" t="e">
        <f>#REF!</f>
        <v>#REF!</v>
      </c>
    </row>
    <row r="19" spans="1:3">
      <c r="A19" t="s">
        <v>178</v>
      </c>
      <c r="B19" t="e">
        <f>#REF!</f>
        <v>#REF!</v>
      </c>
      <c r="C19" t="e">
        <f>#REF!</f>
        <v>#REF!</v>
      </c>
    </row>
    <row r="20" spans="1:3">
      <c r="A20" t="s">
        <v>179</v>
      </c>
      <c r="B20" t="e">
        <f>#REF!</f>
        <v>#REF!</v>
      </c>
      <c r="C20" t="e">
        <f>#REF!</f>
        <v>#REF!</v>
      </c>
    </row>
    <row r="21" spans="1:3">
      <c r="A21" t="s">
        <v>180</v>
      </c>
      <c r="B21" t="e">
        <f>#REF!</f>
        <v>#REF!</v>
      </c>
      <c r="C21" t="e">
        <f>#REF!</f>
        <v>#REF!</v>
      </c>
    </row>
    <row r="22" spans="1:3">
      <c r="A22" t="s">
        <v>181</v>
      </c>
      <c r="B22" t="e">
        <f>#REF!</f>
        <v>#REF!</v>
      </c>
      <c r="C22" t="e">
        <f>#REF!</f>
        <v>#REF!</v>
      </c>
    </row>
  </sheetData>
  <sheetProtection algorithmName="SHA-512" hashValue="lPfvbkHPU2agCaPT37pAu+RfCcS5ftmAu9siHNqdbWbXKw68uogo3k0kwF9j8FKds83mrkYYKscW4VjrwA6t0w==" saltValue="8y2pNmqv53bbYz+ju2r00A=="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P93"/>
  <sheetViews>
    <sheetView view="pageBreakPreview" zoomScaleNormal="100" zoomScaleSheetLayoutView="100" workbookViewId="0">
      <selection activeCell="A11" sqref="A11:D12"/>
    </sheetView>
  </sheetViews>
  <sheetFormatPr defaultColWidth="9" defaultRowHeight="13.2"/>
  <cols>
    <col min="1" max="1" width="7.6640625" style="4" customWidth="1"/>
    <col min="2" max="4" width="13.6640625" style="4" customWidth="1"/>
    <col min="5" max="5" width="13.6640625" style="3" customWidth="1"/>
    <col min="6" max="6" width="5.6640625" style="3" customWidth="1"/>
    <col min="7" max="7" width="11.6640625" style="3" customWidth="1"/>
    <col min="8" max="8" width="13.6640625" style="3" customWidth="1"/>
    <col min="9" max="9" width="3.109375" style="3" customWidth="1"/>
    <col min="10" max="10" width="7.44140625" style="3" bestFit="1" customWidth="1"/>
    <col min="11" max="11" width="3.44140625" style="3" customWidth="1"/>
    <col min="12" max="12" width="9.44140625" style="3" customWidth="1"/>
    <col min="13" max="13" width="7.44140625" style="3" customWidth="1"/>
    <col min="14" max="14" width="13.88671875" style="3" customWidth="1"/>
    <col min="15" max="15" width="16.109375" style="3" customWidth="1"/>
    <col min="16" max="23" width="10.44140625" style="3" customWidth="1"/>
    <col min="24" max="26" width="9" style="3" customWidth="1"/>
    <col min="27" max="16384" width="9" style="3"/>
  </cols>
  <sheetData>
    <row r="1" spans="1:12" ht="20.25" customHeight="1">
      <c r="A1" s="109" t="s">
        <v>224</v>
      </c>
      <c r="B1" s="109"/>
      <c r="C1" s="109"/>
      <c r="D1" s="109"/>
      <c r="E1" s="109"/>
      <c r="F1" s="109"/>
      <c r="G1" s="109"/>
      <c r="H1" s="109"/>
      <c r="I1" s="19" t="s">
        <v>115</v>
      </c>
    </row>
    <row r="2" spans="1:12" ht="20.25" customHeight="1" thickBot="1">
      <c r="A2" s="21"/>
      <c r="B2" s="21"/>
      <c r="C2" s="21"/>
      <c r="D2" s="21"/>
      <c r="E2" s="21"/>
      <c r="F2" s="21"/>
      <c r="G2" s="21"/>
      <c r="H2" s="21"/>
      <c r="I2" s="19"/>
    </row>
    <row r="3" spans="1:12" ht="14.25" customHeight="1" thickTop="1">
      <c r="A3" s="123" t="s">
        <v>74</v>
      </c>
      <c r="B3" s="124"/>
      <c r="C3" s="44"/>
      <c r="D3" s="3"/>
      <c r="F3" s="5"/>
      <c r="G3" s="110" t="s">
        <v>111</v>
      </c>
      <c r="H3" s="110"/>
    </row>
    <row r="4" spans="1:12" ht="14.25" customHeight="1">
      <c r="A4" s="125"/>
      <c r="B4" s="126"/>
      <c r="C4" s="44"/>
      <c r="D4" s="3"/>
      <c r="E4" s="6"/>
      <c r="G4" s="111"/>
      <c r="H4" s="112"/>
    </row>
    <row r="5" spans="1:12" ht="15" customHeight="1" thickBot="1">
      <c r="A5" s="127"/>
      <c r="B5" s="128"/>
      <c r="C5" s="44"/>
      <c r="D5" s="3"/>
      <c r="E5" s="6"/>
      <c r="G5" s="113"/>
      <c r="H5" s="114"/>
    </row>
    <row r="6" spans="1:12" ht="15.75" customHeight="1" thickTop="1">
      <c r="A6" s="3"/>
      <c r="B6" s="3"/>
      <c r="C6" s="3"/>
      <c r="D6" s="3"/>
    </row>
    <row r="7" spans="1:12" ht="27" customHeight="1">
      <c r="A7" s="41" t="s">
        <v>1</v>
      </c>
      <c r="B7" s="136" t="str">
        <f>IF($G$4="","",VLOOKUP(G4,$K$39:$O$72,2,FALSE)&amp;"立"&amp;VLOOKUP(G4,$K$39:$O$72,3,FALSE)&amp;"中学校")</f>
        <v/>
      </c>
      <c r="C7" s="137"/>
      <c r="D7" s="137"/>
      <c r="E7" s="42" t="s">
        <v>113</v>
      </c>
      <c r="F7" s="136" t="str">
        <f>IF(G4="","",VLOOKUP(G4,$K$39:$O$72,4,FALSE))</f>
        <v/>
      </c>
      <c r="G7" s="137"/>
      <c r="H7" s="138"/>
      <c r="J7" s="26"/>
    </row>
    <row r="8" spans="1:12" ht="23.25" customHeight="1">
      <c r="A8" s="129" t="s">
        <v>110</v>
      </c>
      <c r="B8" s="132" t="str">
        <f>IF($G$4="","",VLOOKUP(G4,$K$39:$O$72,5,FALSE))</f>
        <v/>
      </c>
      <c r="C8" s="133"/>
      <c r="D8" s="133"/>
      <c r="E8" s="75" t="s">
        <v>197</v>
      </c>
      <c r="F8" s="145"/>
      <c r="G8" s="146"/>
      <c r="H8" s="147"/>
      <c r="J8" s="26"/>
    </row>
    <row r="9" spans="1:12" ht="34.5" customHeight="1">
      <c r="A9" s="130"/>
      <c r="B9" s="132"/>
      <c r="C9" s="133"/>
      <c r="D9" s="133"/>
      <c r="E9" s="77" t="s">
        <v>46</v>
      </c>
      <c r="F9" s="142"/>
      <c r="G9" s="143"/>
      <c r="H9" s="144"/>
      <c r="J9" s="26"/>
    </row>
    <row r="10" spans="1:12" ht="23.25" customHeight="1">
      <c r="A10" s="131"/>
      <c r="B10" s="134"/>
      <c r="C10" s="135"/>
      <c r="D10" s="135"/>
      <c r="E10" s="76" t="s">
        <v>198</v>
      </c>
      <c r="F10" s="139"/>
      <c r="G10" s="140"/>
      <c r="H10" s="141"/>
      <c r="J10" s="26"/>
    </row>
    <row r="11" spans="1:12" ht="28.5" customHeight="1">
      <c r="A11" s="160" t="s">
        <v>203</v>
      </c>
      <c r="B11" s="160"/>
      <c r="C11" s="160"/>
      <c r="D11" s="161"/>
      <c r="E11" s="74" t="s">
        <v>196</v>
      </c>
      <c r="F11" s="148"/>
      <c r="G11" s="148"/>
      <c r="H11" s="148"/>
      <c r="J11" s="26"/>
    </row>
    <row r="12" spans="1:12" ht="21" customHeight="1">
      <c r="A12" s="162"/>
      <c r="B12" s="162"/>
      <c r="C12" s="162"/>
      <c r="D12" s="163"/>
      <c r="E12" s="76" t="s">
        <v>202</v>
      </c>
      <c r="F12" s="149"/>
      <c r="G12" s="149"/>
      <c r="H12" s="149"/>
      <c r="J12" s="26"/>
    </row>
    <row r="13" spans="1:12" ht="6.75" customHeight="1">
      <c r="E13" s="1"/>
      <c r="F13" s="1"/>
      <c r="G13" s="1"/>
      <c r="H13" s="1"/>
      <c r="I13" s="1"/>
      <c r="J13" s="26"/>
      <c r="K13" s="1"/>
    </row>
    <row r="14" spans="1:12" ht="23.25" customHeight="1">
      <c r="A14" s="115" t="s">
        <v>82</v>
      </c>
      <c r="B14" s="117" t="s">
        <v>71</v>
      </c>
      <c r="C14" s="118"/>
      <c r="D14" s="119" t="s">
        <v>72</v>
      </c>
      <c r="E14" s="120"/>
      <c r="F14" s="121" t="s">
        <v>2</v>
      </c>
      <c r="G14" s="154" t="s">
        <v>78</v>
      </c>
      <c r="H14" s="155"/>
      <c r="J14" s="153"/>
      <c r="K14" s="153"/>
      <c r="L14" s="153"/>
    </row>
    <row r="15" spans="1:12" ht="23.25" customHeight="1">
      <c r="A15" s="116"/>
      <c r="B15" s="34" t="s">
        <v>3</v>
      </c>
      <c r="C15" s="35" t="s">
        <v>4</v>
      </c>
      <c r="D15" s="34" t="s">
        <v>5</v>
      </c>
      <c r="E15" s="35" t="s">
        <v>6</v>
      </c>
      <c r="F15" s="122"/>
      <c r="G15" s="108" t="s">
        <v>76</v>
      </c>
      <c r="H15" s="40" t="s">
        <v>77</v>
      </c>
      <c r="J15" s="152"/>
      <c r="K15" s="152"/>
      <c r="L15" s="152"/>
    </row>
    <row r="16" spans="1:12" ht="34.5" customHeight="1">
      <c r="A16" s="106">
        <v>1</v>
      </c>
      <c r="B16" s="93"/>
      <c r="C16" s="92"/>
      <c r="D16" s="93"/>
      <c r="E16" s="92"/>
      <c r="F16" s="95"/>
      <c r="G16" s="107"/>
      <c r="H16" s="97"/>
      <c r="J16" s="24"/>
    </row>
    <row r="17" spans="1:12" ht="34.5" customHeight="1">
      <c r="A17" s="78">
        <v>2</v>
      </c>
      <c r="B17" s="79"/>
      <c r="C17" s="80"/>
      <c r="D17" s="79"/>
      <c r="E17" s="80"/>
      <c r="F17" s="81"/>
      <c r="G17" s="82"/>
      <c r="H17" s="83"/>
      <c r="J17" s="25"/>
    </row>
    <row r="18" spans="1:12" ht="34.5" customHeight="1">
      <c r="A18" s="78">
        <v>3</v>
      </c>
      <c r="B18" s="79"/>
      <c r="C18" s="80"/>
      <c r="D18" s="79"/>
      <c r="E18" s="80"/>
      <c r="F18" s="81"/>
      <c r="G18" s="82"/>
      <c r="H18" s="83"/>
      <c r="J18" s="25"/>
    </row>
    <row r="19" spans="1:12" ht="34.5" customHeight="1">
      <c r="A19" s="78">
        <v>4</v>
      </c>
      <c r="B19" s="79"/>
      <c r="C19" s="80"/>
      <c r="D19" s="79"/>
      <c r="E19" s="80"/>
      <c r="F19" s="81"/>
      <c r="G19" s="82"/>
      <c r="H19" s="83"/>
      <c r="J19" s="25"/>
    </row>
    <row r="20" spans="1:12" ht="34.5" customHeight="1">
      <c r="A20" s="78">
        <v>5</v>
      </c>
      <c r="B20" s="79"/>
      <c r="C20" s="80"/>
      <c r="D20" s="79"/>
      <c r="E20" s="80"/>
      <c r="F20" s="81"/>
      <c r="G20" s="82"/>
      <c r="H20" s="83"/>
      <c r="J20" s="25"/>
    </row>
    <row r="21" spans="1:12" ht="34.5" customHeight="1">
      <c r="A21" s="78">
        <v>6</v>
      </c>
      <c r="B21" s="79"/>
      <c r="C21" s="80"/>
      <c r="D21" s="79"/>
      <c r="E21" s="80"/>
      <c r="F21" s="81"/>
      <c r="G21" s="82"/>
      <c r="H21" s="83"/>
      <c r="J21" s="25"/>
    </row>
    <row r="22" spans="1:12" ht="34.5" customHeight="1">
      <c r="A22" s="78">
        <v>7</v>
      </c>
      <c r="B22" s="79"/>
      <c r="C22" s="80"/>
      <c r="D22" s="79"/>
      <c r="E22" s="80"/>
      <c r="F22" s="81"/>
      <c r="G22" s="82"/>
      <c r="H22" s="83"/>
      <c r="J22" s="25"/>
    </row>
    <row r="23" spans="1:12" ht="34.5" customHeight="1">
      <c r="A23" s="78">
        <v>8</v>
      </c>
      <c r="B23" s="79"/>
      <c r="C23" s="80"/>
      <c r="D23" s="79"/>
      <c r="E23" s="80"/>
      <c r="F23" s="81"/>
      <c r="G23" s="82"/>
      <c r="H23" s="83"/>
      <c r="J23" s="25"/>
    </row>
    <row r="24" spans="1:12" ht="34.5" customHeight="1">
      <c r="A24" s="78">
        <v>9</v>
      </c>
      <c r="B24" s="79"/>
      <c r="C24" s="80"/>
      <c r="D24" s="79"/>
      <c r="E24" s="80"/>
      <c r="F24" s="81"/>
      <c r="G24" s="82"/>
      <c r="H24" s="83"/>
      <c r="J24" s="25"/>
    </row>
    <row r="25" spans="1:12" ht="34.5" customHeight="1">
      <c r="A25" s="84">
        <v>10</v>
      </c>
      <c r="B25" s="85"/>
      <c r="C25" s="86"/>
      <c r="D25" s="85"/>
      <c r="E25" s="86"/>
      <c r="F25" s="87"/>
      <c r="G25" s="88"/>
      <c r="H25" s="89"/>
      <c r="J25" s="25"/>
    </row>
    <row r="26" spans="1:12" ht="6.75" customHeight="1">
      <c r="J26" s="152"/>
      <c r="K26" s="152"/>
      <c r="L26" s="152"/>
    </row>
    <row r="27" spans="1:12" ht="17.100000000000001" customHeight="1">
      <c r="A27" s="159" t="s">
        <v>93</v>
      </c>
      <c r="B27" s="159"/>
      <c r="C27" s="159"/>
      <c r="D27" s="159"/>
      <c r="E27" s="159"/>
      <c r="F27" s="159"/>
      <c r="G27" s="159"/>
      <c r="H27" s="159"/>
    </row>
    <row r="28" spans="1:12" ht="21" customHeight="1">
      <c r="A28" s="8"/>
      <c r="B28" s="8"/>
      <c r="C28" s="8"/>
      <c r="D28" s="8"/>
    </row>
    <row r="29" spans="1:12" ht="21" customHeight="1">
      <c r="A29" s="3"/>
      <c r="B29" s="3"/>
      <c r="C29" s="3"/>
      <c r="D29" s="3"/>
      <c r="E29" s="2"/>
      <c r="F29" s="2"/>
      <c r="G29" s="156" t="s">
        <v>225</v>
      </c>
      <c r="H29" s="156"/>
    </row>
    <row r="30" spans="1:12" ht="21" customHeight="1">
      <c r="A30" s="3"/>
      <c r="B30" s="46" t="s">
        <v>0</v>
      </c>
      <c r="C30" s="3"/>
      <c r="D30" s="3"/>
    </row>
    <row r="31" spans="1:12" ht="15.6">
      <c r="A31" s="3"/>
      <c r="B31" s="18"/>
      <c r="C31" s="3"/>
      <c r="D31" s="3"/>
    </row>
    <row r="32" spans="1:12" ht="21" customHeight="1">
      <c r="A32" s="3"/>
      <c r="B32" s="157" t="str">
        <f>IF($G$4="","",VLOOKUP(G4,$K$39:$O$72,2,FALSE)&amp;"立"&amp;VLOOKUP(G4,$K$39:$O$72,3,FALSE))</f>
        <v/>
      </c>
      <c r="C32" s="157"/>
      <c r="D32" s="157"/>
      <c r="E32" s="43" t="s">
        <v>114</v>
      </c>
      <c r="F32" s="158" t="str">
        <f>IF($G$4="","",VLOOKUP($G$4,$K$39:$O$72,5,FALSE)&amp;"　　公印")</f>
        <v/>
      </c>
      <c r="G32" s="158"/>
      <c r="H32" s="158"/>
    </row>
    <row r="33" spans="1:16" ht="18" customHeight="1">
      <c r="A33" s="3"/>
      <c r="B33" s="3"/>
      <c r="C33" s="3"/>
      <c r="D33" s="9"/>
    </row>
    <row r="34" spans="1:16" ht="18" customHeight="1">
      <c r="A34" s="151" t="s">
        <v>79</v>
      </c>
      <c r="B34" s="151"/>
      <c r="C34" s="151"/>
      <c r="D34" s="151"/>
      <c r="E34" s="151"/>
      <c r="F34" s="151"/>
      <c r="G34" s="151"/>
      <c r="H34" s="151"/>
    </row>
    <row r="35" spans="1:16">
      <c r="A35" s="150" t="s">
        <v>80</v>
      </c>
      <c r="B35" s="150"/>
      <c r="C35" s="150"/>
      <c r="D35" s="150"/>
      <c r="E35" s="150"/>
      <c r="F35" s="150"/>
      <c r="G35" s="150"/>
      <c r="H35" s="150"/>
    </row>
    <row r="36" spans="1:16" ht="14.4">
      <c r="A36" s="3"/>
      <c r="B36" s="20" t="s">
        <v>96</v>
      </c>
      <c r="C36" s="3"/>
      <c r="D36" s="10"/>
    </row>
    <row r="37" spans="1:16" ht="17.25" customHeight="1">
      <c r="A37" s="3"/>
      <c r="B37" s="3"/>
      <c r="C37" s="3"/>
      <c r="D37" s="10"/>
    </row>
    <row r="38" spans="1:16" ht="17.25" customHeight="1">
      <c r="K38"/>
      <c r="L38" t="s">
        <v>59</v>
      </c>
      <c r="M38" t="s">
        <v>97</v>
      </c>
      <c r="N38" t="s">
        <v>98</v>
      </c>
      <c r="O38" t="s">
        <v>45</v>
      </c>
    </row>
    <row r="39" spans="1:16" ht="17.25" customHeight="1">
      <c r="K39">
        <v>1</v>
      </c>
      <c r="L39" t="s">
        <v>60</v>
      </c>
      <c r="M39" t="s">
        <v>7</v>
      </c>
      <c r="N39" t="s">
        <v>8</v>
      </c>
      <c r="O39" t="s">
        <v>226</v>
      </c>
      <c r="P39" s="11"/>
    </row>
    <row r="40" spans="1:16" ht="17.25" customHeight="1">
      <c r="K40">
        <v>2</v>
      </c>
      <c r="L40" t="s">
        <v>60</v>
      </c>
      <c r="M40" t="s">
        <v>9</v>
      </c>
      <c r="N40" t="s">
        <v>10</v>
      </c>
      <c r="O40" t="s">
        <v>227</v>
      </c>
      <c r="P40" s="11"/>
    </row>
    <row r="41" spans="1:16" ht="17.25" customHeight="1">
      <c r="K41">
        <v>3</v>
      </c>
      <c r="L41" t="s">
        <v>60</v>
      </c>
      <c r="M41" t="s">
        <v>11</v>
      </c>
      <c r="N41" t="s">
        <v>12</v>
      </c>
      <c r="O41" t="s">
        <v>208</v>
      </c>
      <c r="P41" s="11"/>
    </row>
    <row r="42" spans="1:16" ht="17.25" customHeight="1">
      <c r="K42">
        <v>4</v>
      </c>
      <c r="L42" t="s">
        <v>61</v>
      </c>
      <c r="M42" t="s">
        <v>99</v>
      </c>
      <c r="N42"/>
      <c r="O42" t="s">
        <v>100</v>
      </c>
      <c r="P42" s="11"/>
    </row>
    <row r="43" spans="1:16" ht="17.25" customHeight="1">
      <c r="K43">
        <v>5</v>
      </c>
      <c r="L43" t="s">
        <v>61</v>
      </c>
      <c r="M43" t="s">
        <v>13</v>
      </c>
      <c r="N43" t="s">
        <v>14</v>
      </c>
      <c r="O43" t="s">
        <v>209</v>
      </c>
      <c r="P43" s="11"/>
    </row>
    <row r="44" spans="1:16" ht="17.25" customHeight="1">
      <c r="K44">
        <v>6</v>
      </c>
      <c r="L44" t="s">
        <v>61</v>
      </c>
      <c r="M44" t="s">
        <v>15</v>
      </c>
      <c r="N44" s="38" t="s">
        <v>16</v>
      </c>
      <c r="O44" t="s">
        <v>228</v>
      </c>
      <c r="P44" s="11"/>
    </row>
    <row r="45" spans="1:16" ht="17.25" customHeight="1">
      <c r="K45">
        <v>7</v>
      </c>
      <c r="L45" t="s">
        <v>61</v>
      </c>
      <c r="M45" t="s">
        <v>210</v>
      </c>
      <c r="N45" t="s">
        <v>234</v>
      </c>
      <c r="O45" t="s">
        <v>211</v>
      </c>
      <c r="P45" s="11"/>
    </row>
    <row r="46" spans="1:16" ht="17.25" customHeight="1">
      <c r="K46">
        <v>8</v>
      </c>
      <c r="L46" t="s">
        <v>62</v>
      </c>
      <c r="M46" t="s">
        <v>101</v>
      </c>
      <c r="N46"/>
      <c r="O46" t="s">
        <v>100</v>
      </c>
      <c r="P46" s="11"/>
    </row>
    <row r="47" spans="1:16" ht="17.25" customHeight="1">
      <c r="K47">
        <v>9</v>
      </c>
      <c r="L47" t="s">
        <v>62</v>
      </c>
      <c r="M47" t="s">
        <v>17</v>
      </c>
      <c r="N47" t="s">
        <v>18</v>
      </c>
      <c r="O47" t="s">
        <v>190</v>
      </c>
      <c r="P47" s="11"/>
    </row>
    <row r="48" spans="1:16" ht="17.25" customHeight="1">
      <c r="K48">
        <v>10</v>
      </c>
      <c r="L48" t="s">
        <v>62</v>
      </c>
      <c r="M48" t="s">
        <v>102</v>
      </c>
      <c r="N48"/>
      <c r="O48" t="s">
        <v>100</v>
      </c>
      <c r="P48" s="11"/>
    </row>
    <row r="49" spans="11:16" ht="17.25" customHeight="1">
      <c r="K49">
        <v>11</v>
      </c>
      <c r="L49" t="s">
        <v>62</v>
      </c>
      <c r="M49" t="s">
        <v>103</v>
      </c>
      <c r="N49"/>
      <c r="O49" t="s">
        <v>100</v>
      </c>
      <c r="P49" s="11"/>
    </row>
    <row r="50" spans="11:16" ht="17.25" customHeight="1">
      <c r="K50">
        <v>12</v>
      </c>
      <c r="L50" t="s">
        <v>60</v>
      </c>
      <c r="M50" t="s">
        <v>19</v>
      </c>
      <c r="N50" t="s">
        <v>20</v>
      </c>
      <c r="O50" t="s">
        <v>212</v>
      </c>
      <c r="P50" s="11"/>
    </row>
    <row r="51" spans="11:16" ht="17.25" customHeight="1">
      <c r="K51">
        <v>13</v>
      </c>
      <c r="L51" t="s">
        <v>60</v>
      </c>
      <c r="M51" t="s">
        <v>220</v>
      </c>
      <c r="N51" t="s">
        <v>235</v>
      </c>
      <c r="O51" t="s">
        <v>213</v>
      </c>
      <c r="P51" s="11"/>
    </row>
    <row r="52" spans="11:16" ht="17.25" customHeight="1">
      <c r="K52">
        <v>14</v>
      </c>
      <c r="L52" t="s">
        <v>63</v>
      </c>
      <c r="M52" t="s">
        <v>21</v>
      </c>
      <c r="N52" t="s">
        <v>236</v>
      </c>
      <c r="O52" t="s">
        <v>214</v>
      </c>
      <c r="P52" s="11"/>
    </row>
    <row r="53" spans="11:16" ht="17.25" customHeight="1">
      <c r="K53">
        <v>15</v>
      </c>
      <c r="L53" t="s">
        <v>64</v>
      </c>
      <c r="M53" t="s">
        <v>22</v>
      </c>
      <c r="N53" t="s">
        <v>23</v>
      </c>
      <c r="O53" t="s">
        <v>215</v>
      </c>
      <c r="P53" s="11"/>
    </row>
    <row r="54" spans="11:16" ht="17.25" customHeight="1">
      <c r="K54">
        <v>16</v>
      </c>
      <c r="L54" t="s">
        <v>65</v>
      </c>
      <c r="M54" t="s">
        <v>24</v>
      </c>
      <c r="N54" t="s">
        <v>25</v>
      </c>
      <c r="O54" t="s">
        <v>191</v>
      </c>
      <c r="P54" s="11"/>
    </row>
    <row r="55" spans="11:16" ht="17.25" customHeight="1">
      <c r="K55">
        <v>17</v>
      </c>
      <c r="L55" t="s">
        <v>65</v>
      </c>
      <c r="M55" t="s">
        <v>26</v>
      </c>
      <c r="N55" t="s">
        <v>27</v>
      </c>
      <c r="O55" t="s">
        <v>229</v>
      </c>
      <c r="P55" s="11"/>
    </row>
    <row r="56" spans="11:16" ht="17.25" customHeight="1">
      <c r="K56">
        <v>18</v>
      </c>
      <c r="L56" t="s">
        <v>61</v>
      </c>
      <c r="M56" t="s">
        <v>28</v>
      </c>
      <c r="N56"/>
      <c r="O56" t="s">
        <v>177</v>
      </c>
      <c r="P56" s="11"/>
    </row>
    <row r="57" spans="11:16" ht="17.25" customHeight="1">
      <c r="K57">
        <v>19</v>
      </c>
      <c r="L57" t="s">
        <v>60</v>
      </c>
      <c r="M57" t="s">
        <v>29</v>
      </c>
      <c r="N57" t="s">
        <v>30</v>
      </c>
      <c r="O57" t="s">
        <v>189</v>
      </c>
      <c r="P57" s="11"/>
    </row>
    <row r="58" spans="11:16" ht="17.25" customHeight="1">
      <c r="K58">
        <v>20</v>
      </c>
      <c r="L58" t="s">
        <v>60</v>
      </c>
      <c r="M58" t="s">
        <v>221</v>
      </c>
      <c r="N58" t="s">
        <v>31</v>
      </c>
      <c r="O58" t="s">
        <v>230</v>
      </c>
      <c r="P58" s="11"/>
    </row>
    <row r="59" spans="11:16" ht="17.25" customHeight="1">
      <c r="K59">
        <v>21</v>
      </c>
      <c r="L59" t="s">
        <v>66</v>
      </c>
      <c r="M59" t="s">
        <v>32</v>
      </c>
      <c r="N59" t="s">
        <v>33</v>
      </c>
      <c r="O59" t="s">
        <v>192</v>
      </c>
      <c r="P59" s="11"/>
    </row>
    <row r="60" spans="11:16" ht="17.25" customHeight="1">
      <c r="K60">
        <v>22</v>
      </c>
      <c r="L60" t="s">
        <v>67</v>
      </c>
      <c r="M60" t="s">
        <v>34</v>
      </c>
      <c r="N60" t="s">
        <v>35</v>
      </c>
      <c r="O60" t="s">
        <v>231</v>
      </c>
      <c r="P60" s="11"/>
    </row>
    <row r="61" spans="11:16" ht="17.25" customHeight="1">
      <c r="K61">
        <v>23</v>
      </c>
      <c r="L61" t="s">
        <v>67</v>
      </c>
      <c r="M61" t="s">
        <v>104</v>
      </c>
      <c r="N61"/>
      <c r="O61" t="s">
        <v>100</v>
      </c>
      <c r="P61" s="11"/>
    </row>
    <row r="62" spans="11:16" ht="17.25" customHeight="1">
      <c r="K62">
        <v>24</v>
      </c>
      <c r="L62" t="s">
        <v>67</v>
      </c>
      <c r="M62" t="s">
        <v>105</v>
      </c>
      <c r="N62"/>
      <c r="O62" t="s">
        <v>100</v>
      </c>
      <c r="P62" s="11"/>
    </row>
    <row r="63" spans="11:16" ht="17.25" customHeight="1">
      <c r="K63">
        <v>25</v>
      </c>
      <c r="L63" t="s">
        <v>67</v>
      </c>
      <c r="M63" t="s">
        <v>106</v>
      </c>
      <c r="N63"/>
      <c r="O63" t="s">
        <v>100</v>
      </c>
    </row>
    <row r="64" spans="11:16" ht="17.25" customHeight="1">
      <c r="K64">
        <v>26</v>
      </c>
      <c r="L64" t="s">
        <v>67</v>
      </c>
      <c r="M64" t="s">
        <v>107</v>
      </c>
      <c r="N64"/>
      <c r="O64" t="s">
        <v>100</v>
      </c>
    </row>
    <row r="65" spans="11:15" ht="17.25" customHeight="1">
      <c r="K65">
        <v>27</v>
      </c>
      <c r="L65" t="s">
        <v>67</v>
      </c>
      <c r="M65" t="s">
        <v>108</v>
      </c>
      <c r="N65"/>
      <c r="O65" t="s">
        <v>100</v>
      </c>
    </row>
    <row r="66" spans="11:15" ht="17.25" customHeight="1">
      <c r="K66">
        <v>28</v>
      </c>
      <c r="L66" t="s">
        <v>67</v>
      </c>
      <c r="M66" t="s">
        <v>109</v>
      </c>
      <c r="N66"/>
      <c r="O66" t="s">
        <v>100</v>
      </c>
    </row>
    <row r="67" spans="11:15" ht="17.25" customHeight="1">
      <c r="K67">
        <v>29</v>
      </c>
      <c r="L67" t="s">
        <v>68</v>
      </c>
      <c r="M67" t="s">
        <v>36</v>
      </c>
      <c r="N67"/>
      <c r="O67" t="s">
        <v>100</v>
      </c>
    </row>
    <row r="68" spans="11:15" ht="17.25" customHeight="1">
      <c r="K68">
        <v>30</v>
      </c>
      <c r="L68" t="s">
        <v>68</v>
      </c>
      <c r="M68" t="s">
        <v>37</v>
      </c>
      <c r="N68" t="s">
        <v>38</v>
      </c>
      <c r="O68" t="s">
        <v>232</v>
      </c>
    </row>
    <row r="69" spans="11:15" ht="17.25" customHeight="1">
      <c r="K69">
        <v>32</v>
      </c>
      <c r="L69" t="s">
        <v>69</v>
      </c>
      <c r="M69" t="s">
        <v>39</v>
      </c>
      <c r="N69" t="s">
        <v>40</v>
      </c>
      <c r="O69" t="s">
        <v>216</v>
      </c>
    </row>
    <row r="70" spans="11:15" ht="17.25" customHeight="1">
      <c r="K70">
        <v>33</v>
      </c>
      <c r="L70" t="s">
        <v>70</v>
      </c>
      <c r="M70" t="s">
        <v>41</v>
      </c>
      <c r="N70" t="s">
        <v>42</v>
      </c>
      <c r="O70" t="s">
        <v>217</v>
      </c>
    </row>
    <row r="71" spans="11:15" ht="17.25" customHeight="1">
      <c r="K71">
        <v>34</v>
      </c>
      <c r="L71" t="s">
        <v>60</v>
      </c>
      <c r="M71" t="s">
        <v>43</v>
      </c>
      <c r="N71" t="s">
        <v>44</v>
      </c>
      <c r="O71" t="s">
        <v>233</v>
      </c>
    </row>
    <row r="72" spans="11:15" ht="17.25" customHeight="1">
      <c r="K72">
        <v>35</v>
      </c>
      <c r="L72" t="s">
        <v>223</v>
      </c>
      <c r="M72" t="s">
        <v>222</v>
      </c>
      <c r="N72" t="s">
        <v>218</v>
      </c>
      <c r="O72" t="s">
        <v>219</v>
      </c>
    </row>
    <row r="73" spans="11:15" ht="17.25" customHeight="1"/>
    <row r="74" spans="11:15" ht="17.25" customHeight="1">
      <c r="K74">
        <v>1</v>
      </c>
    </row>
    <row r="75" spans="11:15" ht="17.25" customHeight="1">
      <c r="K75">
        <v>2</v>
      </c>
    </row>
    <row r="76" spans="11:15" ht="17.25" customHeight="1">
      <c r="K76">
        <v>3</v>
      </c>
    </row>
    <row r="77" spans="11:15" ht="17.25" customHeight="1"/>
    <row r="78" spans="11:15">
      <c r="L78" s="3" t="s">
        <v>199</v>
      </c>
    </row>
    <row r="79" spans="11:15">
      <c r="L79" s="3" t="s">
        <v>200</v>
      </c>
    </row>
    <row r="80" spans="11:15">
      <c r="L80" s="3" t="s">
        <v>201</v>
      </c>
    </row>
    <row r="93" spans="12:13" ht="14.4">
      <c r="L93" s="12"/>
      <c r="M93" s="12"/>
    </row>
  </sheetData>
  <sheetProtection algorithmName="SHA-512" hashValue="K5crSQPYWY+zafn/PuLJcgoG4B9p/FLlm2VfDUkmAkNDJa9T2u9BK3zbi6l7U5h8e6kcnOqkCThtZScwjxJBwA==" saltValue="4DxgT515+BxgGFXshY2Taw==" spinCount="100000" sheet="1" objects="1" scenarios="1"/>
  <protectedRanges>
    <protectedRange sqref="G4:H5 F8:H12 B16:H25 G29:H29" name="範囲B"/>
  </protectedRanges>
  <mergeCells count="28">
    <mergeCell ref="F12:H12"/>
    <mergeCell ref="A35:H35"/>
    <mergeCell ref="A34:H34"/>
    <mergeCell ref="J26:L26"/>
    <mergeCell ref="J14:L14"/>
    <mergeCell ref="J15:L15"/>
    <mergeCell ref="G14:H14"/>
    <mergeCell ref="G29:H29"/>
    <mergeCell ref="B32:D32"/>
    <mergeCell ref="F32:H32"/>
    <mergeCell ref="A27:H27"/>
    <mergeCell ref="A11:D12"/>
    <mergeCell ref="A1:H1"/>
    <mergeCell ref="G3:H3"/>
    <mergeCell ref="G4:H5"/>
    <mergeCell ref="A14:A15"/>
    <mergeCell ref="B14:C14"/>
    <mergeCell ref="D14:E14"/>
    <mergeCell ref="F14:F15"/>
    <mergeCell ref="A3:B5"/>
    <mergeCell ref="A8:A10"/>
    <mergeCell ref="B8:D10"/>
    <mergeCell ref="B7:D7"/>
    <mergeCell ref="F7:H7"/>
    <mergeCell ref="F10:H10"/>
    <mergeCell ref="F9:H9"/>
    <mergeCell ref="F8:H8"/>
    <mergeCell ref="F11:H11"/>
  </mergeCells>
  <phoneticPr fontId="1"/>
  <conditionalFormatting sqref="J17:J25">
    <cfRule type="cellIs" dxfId="5" priority="2" stopIfTrue="1" operator="greaterThan">
      <formula>1</formula>
    </cfRule>
    <cfRule type="cellIs" dxfId="4" priority="3" stopIfTrue="1" operator="greaterThan">
      <formula>2</formula>
    </cfRule>
  </conditionalFormatting>
  <dataValidations count="5">
    <dataValidation imeMode="on" allowBlank="1" showInputMessage="1" showErrorMessage="1" sqref="E29" xr:uid="{00000000-0002-0000-0100-000000000000}"/>
    <dataValidation imeMode="halfKatakana" allowBlank="1" showInputMessage="1" showErrorMessage="1" sqref="D16:E25" xr:uid="{00000000-0002-0000-0100-000001000000}"/>
    <dataValidation imeMode="disabled" allowBlank="1" showInputMessage="1" showErrorMessage="1" sqref="A16:A25" xr:uid="{00000000-0002-0000-0100-000002000000}"/>
    <dataValidation type="list" imeMode="disabled" allowBlank="1" showInputMessage="1" showErrorMessage="1" sqref="F16:F25" xr:uid="{00000000-0002-0000-0100-000003000000}">
      <formula1>$K$74:$K$76</formula1>
    </dataValidation>
    <dataValidation type="list" allowBlank="1" showInputMessage="1" showErrorMessage="1" promptTitle="右側の　「▼」 をクリック！" prompt="　「教職員」　_x000a_　「外部コーチ」_x000a_　「部活動指導員」 から_x000a_　　　　　選択してください。" sqref="F12:H12" xr:uid="{00000000-0002-0000-0100-000004000000}">
      <formula1>$L$78:$L$80</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A1:O91"/>
  <sheetViews>
    <sheetView showZeros="0" view="pageBreakPreview" zoomScaleNormal="100" zoomScaleSheetLayoutView="100" workbookViewId="0">
      <selection activeCell="O56" sqref="O56"/>
    </sheetView>
  </sheetViews>
  <sheetFormatPr defaultColWidth="9" defaultRowHeight="13.2"/>
  <cols>
    <col min="1" max="1" width="7.6640625" style="4" customWidth="1"/>
    <col min="2" max="4" width="13.6640625" style="4" customWidth="1"/>
    <col min="5" max="5" width="13.6640625" style="3" customWidth="1"/>
    <col min="6" max="6" width="5.6640625" style="3" customWidth="1"/>
    <col min="7" max="7" width="11.6640625" style="3" customWidth="1"/>
    <col min="8" max="8" width="13.6640625" style="3" customWidth="1"/>
    <col min="9" max="9" width="3.109375" style="3" customWidth="1"/>
    <col min="10" max="10" width="7.44140625" style="3" bestFit="1" customWidth="1"/>
    <col min="11" max="11" width="3.44140625" style="3" customWidth="1"/>
    <col min="12" max="12" width="9.44140625" style="3" customWidth="1"/>
    <col min="13" max="13" width="7.44140625" style="3" customWidth="1"/>
    <col min="14" max="14" width="13.88671875" style="3" customWidth="1"/>
    <col min="15" max="15" width="9.44140625" style="3" customWidth="1"/>
    <col min="16" max="20" width="10.44140625" style="3" customWidth="1"/>
    <col min="21" max="23" width="9" style="3" customWidth="1"/>
    <col min="24" max="16384" width="9" style="3"/>
  </cols>
  <sheetData>
    <row r="1" spans="1:12" ht="20.25" customHeight="1">
      <c r="A1" s="109" t="s">
        <v>237</v>
      </c>
      <c r="B1" s="109"/>
      <c r="C1" s="109"/>
      <c r="D1" s="109"/>
      <c r="E1" s="109"/>
      <c r="F1" s="109"/>
      <c r="G1" s="109"/>
      <c r="H1" s="109"/>
      <c r="I1" s="19" t="s">
        <v>115</v>
      </c>
    </row>
    <row r="2" spans="1:12" ht="20.25" customHeight="1" thickBot="1">
      <c r="A2" s="21"/>
      <c r="B2" s="21"/>
      <c r="C2" s="21"/>
      <c r="D2" s="21"/>
      <c r="E2" s="21"/>
      <c r="F2" s="21"/>
      <c r="G2" s="21"/>
      <c r="H2" s="21"/>
      <c r="I2" s="19"/>
    </row>
    <row r="3" spans="1:12" ht="14.25" customHeight="1" thickTop="1">
      <c r="A3" s="123" t="s">
        <v>75</v>
      </c>
      <c r="B3" s="124"/>
      <c r="C3" s="44"/>
      <c r="D3" s="3"/>
      <c r="F3" s="5"/>
      <c r="G3" s="110"/>
      <c r="H3" s="110"/>
    </row>
    <row r="4" spans="1:12" ht="14.25" customHeight="1">
      <c r="A4" s="125"/>
      <c r="B4" s="126"/>
      <c r="C4" s="44"/>
      <c r="D4" s="3"/>
      <c r="E4" s="6"/>
      <c r="G4" s="111"/>
      <c r="H4" s="112"/>
    </row>
    <row r="5" spans="1:12" ht="15" customHeight="1" thickBot="1">
      <c r="A5" s="127"/>
      <c r="B5" s="128"/>
      <c r="C5" s="44"/>
      <c r="D5" s="3"/>
      <c r="E5" s="6"/>
      <c r="G5" s="113"/>
      <c r="H5" s="114"/>
    </row>
    <row r="6" spans="1:12" ht="15.75" customHeight="1" thickTop="1">
      <c r="A6" s="3"/>
      <c r="B6" s="3"/>
      <c r="C6" s="3"/>
      <c r="D6" s="3"/>
      <c r="G6" s="7"/>
      <c r="H6" s="7"/>
    </row>
    <row r="7" spans="1:12" ht="27" customHeight="1">
      <c r="A7" s="45" t="s">
        <v>1</v>
      </c>
      <c r="B7" s="177" t="str">
        <f>IFERROR(IF($G$4="","",VLOOKUP(G4,$K$37:$O$70,2,FALSE)&amp;"立"&amp;VLOOKUP(G4,$K$37:$O$70,3,FALSE)&amp;"中学校"),"")</f>
        <v/>
      </c>
      <c r="C7" s="178"/>
      <c r="D7" s="179"/>
      <c r="E7" s="47" t="s">
        <v>116</v>
      </c>
      <c r="F7" s="177" t="str">
        <f>IFERROR(IF(G4="","",VLOOKUP(G4,$K$37:$O$70,4,FALSE)),"")</f>
        <v/>
      </c>
      <c r="G7" s="178"/>
      <c r="H7" s="179"/>
      <c r="J7" s="26"/>
    </row>
    <row r="8" spans="1:12" ht="23.25" customHeight="1">
      <c r="A8" s="164" t="s">
        <v>117</v>
      </c>
      <c r="B8" s="167" t="str">
        <f>IFERROR(IF($G$4="","",VLOOKUP(G4,$K$37:$O$70,5,FALSE)),"")</f>
        <v/>
      </c>
      <c r="C8" s="168"/>
      <c r="D8" s="169"/>
      <c r="E8" s="75" t="s">
        <v>197</v>
      </c>
      <c r="F8" s="145"/>
      <c r="G8" s="146"/>
      <c r="H8" s="147"/>
      <c r="J8" s="26"/>
    </row>
    <row r="9" spans="1:12" ht="34.5" customHeight="1">
      <c r="A9" s="165"/>
      <c r="B9" s="170"/>
      <c r="C9" s="171"/>
      <c r="D9" s="172"/>
      <c r="E9" s="77" t="s">
        <v>46</v>
      </c>
      <c r="F9" s="142"/>
      <c r="G9" s="143"/>
      <c r="H9" s="144"/>
      <c r="J9" s="26"/>
    </row>
    <row r="10" spans="1:12" ht="23.25" customHeight="1">
      <c r="A10" s="166"/>
      <c r="B10" s="173"/>
      <c r="C10" s="174"/>
      <c r="D10" s="175"/>
      <c r="E10" s="76" t="s">
        <v>73</v>
      </c>
      <c r="F10" s="139"/>
      <c r="G10" s="140"/>
      <c r="H10" s="141"/>
      <c r="J10" s="26"/>
    </row>
    <row r="11" spans="1:12" ht="28.5" customHeight="1">
      <c r="A11" s="160" t="s">
        <v>203</v>
      </c>
      <c r="B11" s="160"/>
      <c r="C11" s="160"/>
      <c r="D11" s="161"/>
      <c r="E11" s="74" t="s">
        <v>196</v>
      </c>
      <c r="F11" s="148"/>
      <c r="G11" s="148"/>
      <c r="H11" s="148"/>
      <c r="J11" s="26"/>
    </row>
    <row r="12" spans="1:12" ht="21" customHeight="1">
      <c r="A12" s="162"/>
      <c r="B12" s="162"/>
      <c r="C12" s="162"/>
      <c r="D12" s="163"/>
      <c r="E12" s="76" t="s">
        <v>202</v>
      </c>
      <c r="F12" s="176"/>
      <c r="G12" s="176"/>
      <c r="H12" s="176"/>
      <c r="J12" s="26"/>
    </row>
    <row r="13" spans="1:12" ht="6.75" customHeight="1">
      <c r="E13" s="1"/>
      <c r="F13" s="1"/>
      <c r="G13" s="1"/>
      <c r="H13" s="1"/>
      <c r="I13" s="1"/>
      <c r="J13" s="26"/>
      <c r="K13" s="1"/>
    </row>
    <row r="14" spans="1:12" ht="23.25" customHeight="1">
      <c r="A14" s="180" t="s">
        <v>82</v>
      </c>
      <c r="B14" s="182" t="s">
        <v>71</v>
      </c>
      <c r="C14" s="183"/>
      <c r="D14" s="119" t="s">
        <v>72</v>
      </c>
      <c r="E14" s="120"/>
      <c r="F14" s="184" t="s">
        <v>2</v>
      </c>
      <c r="G14" s="186" t="s">
        <v>78</v>
      </c>
      <c r="H14" s="187"/>
      <c r="J14" s="153"/>
      <c r="K14" s="153"/>
      <c r="L14" s="153"/>
    </row>
    <row r="15" spans="1:12" ht="23.25" customHeight="1">
      <c r="A15" s="181"/>
      <c r="B15" s="34" t="s">
        <v>3</v>
      </c>
      <c r="C15" s="35" t="s">
        <v>4</v>
      </c>
      <c r="D15" s="34" t="s">
        <v>5</v>
      </c>
      <c r="E15" s="35" t="s">
        <v>6</v>
      </c>
      <c r="F15" s="185"/>
      <c r="G15" s="39" t="s">
        <v>76</v>
      </c>
      <c r="H15" s="40" t="s">
        <v>77</v>
      </c>
      <c r="J15" s="152"/>
      <c r="K15" s="152"/>
      <c r="L15" s="152"/>
    </row>
    <row r="16" spans="1:12" ht="40.5" customHeight="1">
      <c r="A16" s="90">
        <v>1</v>
      </c>
      <c r="B16" s="91"/>
      <c r="C16" s="92"/>
      <c r="D16" s="93"/>
      <c r="E16" s="94"/>
      <c r="F16" s="95"/>
      <c r="G16" s="96"/>
      <c r="H16" s="97"/>
      <c r="J16" s="24"/>
    </row>
    <row r="17" spans="1:12" ht="40.5" customHeight="1">
      <c r="A17" s="98">
        <v>2</v>
      </c>
      <c r="B17" s="99"/>
      <c r="C17" s="80"/>
      <c r="D17" s="79"/>
      <c r="E17" s="100"/>
      <c r="F17" s="81"/>
      <c r="G17" s="101"/>
      <c r="H17" s="83"/>
      <c r="J17" s="25"/>
    </row>
    <row r="18" spans="1:12" ht="40.5" customHeight="1">
      <c r="A18" s="98">
        <v>3</v>
      </c>
      <c r="B18" s="99"/>
      <c r="C18" s="80"/>
      <c r="D18" s="79"/>
      <c r="E18" s="100"/>
      <c r="F18" s="81"/>
      <c r="G18" s="101"/>
      <c r="H18" s="83"/>
      <c r="J18" s="25"/>
    </row>
    <row r="19" spans="1:12" ht="40.5" customHeight="1">
      <c r="A19" s="98">
        <v>4</v>
      </c>
      <c r="B19" s="99"/>
      <c r="C19" s="80"/>
      <c r="D19" s="79"/>
      <c r="E19" s="100"/>
      <c r="F19" s="81"/>
      <c r="G19" s="101"/>
      <c r="H19" s="83"/>
      <c r="J19" s="25"/>
    </row>
    <row r="20" spans="1:12" ht="40.5" customHeight="1">
      <c r="A20" s="98">
        <v>5</v>
      </c>
      <c r="B20" s="99"/>
      <c r="C20" s="80"/>
      <c r="D20" s="79"/>
      <c r="E20" s="100"/>
      <c r="F20" s="81"/>
      <c r="G20" s="101"/>
      <c r="H20" s="83"/>
      <c r="J20" s="25"/>
    </row>
    <row r="21" spans="1:12" ht="40.5" customHeight="1">
      <c r="A21" s="90">
        <v>6</v>
      </c>
      <c r="B21" s="91"/>
      <c r="C21" s="92"/>
      <c r="D21" s="93"/>
      <c r="E21" s="94"/>
      <c r="F21" s="95"/>
      <c r="G21" s="96"/>
      <c r="H21" s="97"/>
      <c r="J21" s="25"/>
    </row>
    <row r="22" spans="1:12" ht="40.5" customHeight="1">
      <c r="A22" s="98">
        <v>7</v>
      </c>
      <c r="B22" s="99"/>
      <c r="C22" s="80"/>
      <c r="D22" s="79"/>
      <c r="E22" s="100"/>
      <c r="F22" s="81"/>
      <c r="G22" s="101"/>
      <c r="H22" s="83"/>
      <c r="J22" s="25"/>
    </row>
    <row r="23" spans="1:12" ht="40.5" customHeight="1">
      <c r="A23" s="102">
        <v>8</v>
      </c>
      <c r="B23" s="103"/>
      <c r="C23" s="86"/>
      <c r="D23" s="85"/>
      <c r="E23" s="104"/>
      <c r="F23" s="87"/>
      <c r="G23" s="105"/>
      <c r="H23" s="89"/>
      <c r="J23" s="25"/>
    </row>
    <row r="24" spans="1:12" ht="21" customHeight="1">
      <c r="J24" s="152"/>
      <c r="K24" s="152"/>
      <c r="L24" s="152"/>
    </row>
    <row r="25" spans="1:12" ht="17.100000000000001" customHeight="1">
      <c r="A25" s="159" t="s">
        <v>93</v>
      </c>
      <c r="B25" s="159"/>
      <c r="C25" s="159"/>
      <c r="D25" s="159"/>
      <c r="E25" s="159"/>
      <c r="F25" s="159"/>
      <c r="G25" s="159"/>
      <c r="H25" s="159"/>
    </row>
    <row r="26" spans="1:12" ht="21" customHeight="1">
      <c r="A26" s="8"/>
      <c r="B26" s="8"/>
      <c r="C26" s="8"/>
      <c r="D26" s="8"/>
    </row>
    <row r="27" spans="1:12" ht="21" customHeight="1">
      <c r="A27" s="3"/>
      <c r="B27" s="3"/>
      <c r="C27" s="3"/>
      <c r="D27" s="3"/>
      <c r="E27" s="2"/>
      <c r="F27" s="2"/>
      <c r="G27" s="156" t="s">
        <v>225</v>
      </c>
      <c r="H27" s="156"/>
    </row>
    <row r="28" spans="1:12" ht="21" customHeight="1">
      <c r="A28" s="3"/>
      <c r="B28" s="18" t="s">
        <v>0</v>
      </c>
      <c r="C28" s="3"/>
      <c r="D28" s="3"/>
    </row>
    <row r="29" spans="1:12" ht="15.6">
      <c r="A29" s="3"/>
      <c r="B29" s="18"/>
      <c r="C29" s="3"/>
      <c r="D29" s="3"/>
    </row>
    <row r="30" spans="1:12" ht="21" customHeight="1">
      <c r="A30" s="3"/>
      <c r="B30" s="157" t="str">
        <f>IFERROR(IF(G4="","",VLOOKUP(G4,$K$37:$O$70,2,FALSE)&amp;"立"&amp;VLOOKUP(G4,$K$37:$O$70,3,FALSE)),"")</f>
        <v/>
      </c>
      <c r="C30" s="157"/>
      <c r="D30" s="157"/>
      <c r="E30" s="43" t="s">
        <v>114</v>
      </c>
      <c r="F30" s="158" t="str">
        <f>IFERROR(IF(G4="","",VLOOKUP(G4,$K$37:$O$70,5,FALSE)&amp;"　 公印"),"")</f>
        <v/>
      </c>
      <c r="G30" s="158"/>
      <c r="H30" s="158"/>
    </row>
    <row r="31" spans="1:12" ht="17.25" customHeight="1">
      <c r="A31" s="3"/>
      <c r="B31" s="3"/>
      <c r="D31" s="23"/>
      <c r="E31" s="23"/>
      <c r="F31" s="23"/>
      <c r="G31" s="22"/>
      <c r="H31" s="22"/>
    </row>
    <row r="32" spans="1:12" ht="15.75" customHeight="1">
      <c r="A32" s="151" t="s">
        <v>79</v>
      </c>
      <c r="B32" s="151"/>
      <c r="C32" s="151"/>
      <c r="D32" s="151"/>
      <c r="E32" s="151"/>
      <c r="F32" s="151"/>
      <c r="G32" s="151"/>
      <c r="H32" s="151"/>
    </row>
    <row r="33" spans="1:15">
      <c r="A33" s="150" t="s">
        <v>80</v>
      </c>
      <c r="B33" s="150"/>
      <c r="C33" s="150"/>
      <c r="D33" s="150"/>
      <c r="E33" s="150"/>
      <c r="F33" s="150"/>
      <c r="G33" s="150"/>
      <c r="H33" s="150"/>
    </row>
    <row r="34" spans="1:15" ht="14.4">
      <c r="A34" s="3"/>
      <c r="B34" s="20" t="s">
        <v>81</v>
      </c>
      <c r="C34" s="3"/>
      <c r="D34" s="10"/>
    </row>
    <row r="35" spans="1:15" ht="17.25" customHeight="1">
      <c r="A35" s="3"/>
      <c r="B35" s="3"/>
      <c r="C35" s="3"/>
      <c r="D35" s="10"/>
      <c r="L35" s="3" t="s">
        <v>193</v>
      </c>
    </row>
    <row r="36" spans="1:15" ht="17.25" customHeight="1">
      <c r="K36"/>
      <c r="L36" t="s">
        <v>59</v>
      </c>
      <c r="M36" t="s">
        <v>97</v>
      </c>
      <c r="N36" t="s">
        <v>98</v>
      </c>
      <c r="O36" t="s">
        <v>45</v>
      </c>
    </row>
    <row r="37" spans="1:15" ht="17.25" customHeight="1">
      <c r="K37">
        <v>1</v>
      </c>
      <c r="L37" t="str">
        <f>'申込書(男子)'!L39</f>
        <v>名護市</v>
      </c>
      <c r="M37" t="str">
        <f>'申込書(男子)'!M39</f>
        <v>東江</v>
      </c>
      <c r="N37" t="str">
        <f>'申込書(男子)'!N39</f>
        <v>0980-52-1225</v>
      </c>
      <c r="O37" t="str">
        <f>'申込書(男子)'!O39</f>
        <v>比嘉　智広</v>
      </c>
    </row>
    <row r="38" spans="1:15" ht="17.25" customHeight="1">
      <c r="K38">
        <v>2</v>
      </c>
      <c r="L38" t="str">
        <f>'申込書(男子)'!L40</f>
        <v>名護市</v>
      </c>
      <c r="M38" t="str">
        <f>'申込書(男子)'!M40</f>
        <v>名護</v>
      </c>
      <c r="N38" t="str">
        <f>'申込書(男子)'!N40</f>
        <v>0980-52-2641</v>
      </c>
      <c r="O38" t="str">
        <f>'申込書(男子)'!O40</f>
        <v>神山　吉明</v>
      </c>
    </row>
    <row r="39" spans="1:15" ht="17.25" customHeight="1">
      <c r="K39">
        <v>3</v>
      </c>
      <c r="L39" t="str">
        <f>'申込書(男子)'!L41</f>
        <v>名護市</v>
      </c>
      <c r="M39" t="str">
        <f>'申込書(男子)'!M41</f>
        <v>屋部</v>
      </c>
      <c r="N39" t="str">
        <f>'申込書(男子)'!N41</f>
        <v>0980-52-2644</v>
      </c>
      <c r="O39" t="str">
        <f>'申込書(男子)'!O41</f>
        <v>仲田　欣五</v>
      </c>
    </row>
    <row r="40" spans="1:15" ht="17.25" customHeight="1">
      <c r="K40">
        <v>4</v>
      </c>
      <c r="L40" t="str">
        <f>'申込書(男子)'!L42</f>
        <v>本部町</v>
      </c>
      <c r="M40" t="str">
        <f>'申込書(男子)'!M42</f>
        <v>瀬底</v>
      </c>
      <c r="N40">
        <f>'申込書(男子)'!N42</f>
        <v>0</v>
      </c>
      <c r="O40" t="str">
        <f>'申込書(男子)'!O42</f>
        <v>閉校</v>
      </c>
    </row>
    <row r="41" spans="1:15" ht="17.25" customHeight="1">
      <c r="K41">
        <v>5</v>
      </c>
      <c r="L41" t="str">
        <f>'申込書(男子)'!L43</f>
        <v>本部町</v>
      </c>
      <c r="M41" t="str">
        <f>'申込書(男子)'!M43</f>
        <v>本部</v>
      </c>
      <c r="N41" t="str">
        <f>'申込書(男子)'!N43</f>
        <v>0980-47-2203</v>
      </c>
      <c r="O41" t="str">
        <f>'申込書(男子)'!O43</f>
        <v>根路銘　国哉</v>
      </c>
    </row>
    <row r="42" spans="1:15" ht="17.25" customHeight="1">
      <c r="K42">
        <v>6</v>
      </c>
      <c r="L42" t="str">
        <f>'申込書(男子)'!L44</f>
        <v>本部町</v>
      </c>
      <c r="M42" t="str">
        <f>'申込書(男子)'!M44</f>
        <v>伊豆味</v>
      </c>
      <c r="N42" t="str">
        <f>'申込書(男子)'!N44</f>
        <v>0980-47-2207</v>
      </c>
      <c r="O42" t="str">
        <f>'申込書(男子)'!O44</f>
        <v>伊波　勉</v>
      </c>
    </row>
    <row r="43" spans="1:15" ht="17.25" customHeight="1">
      <c r="K43">
        <v>7</v>
      </c>
      <c r="L43" t="str">
        <f>'申込書(男子)'!L45</f>
        <v>本部町</v>
      </c>
      <c r="M43" t="str">
        <f>'申込書(男子)'!M45</f>
        <v>上本部</v>
      </c>
      <c r="N43" t="str">
        <f>'申込書(男子)'!N45</f>
        <v>0980-48-2212</v>
      </c>
      <c r="O43" t="str">
        <f>'申込書(男子)'!O45</f>
        <v>玉城　史江</v>
      </c>
    </row>
    <row r="44" spans="1:15" ht="17.25" customHeight="1">
      <c r="K44">
        <v>8</v>
      </c>
      <c r="L44" t="str">
        <f>'申込書(男子)'!L46</f>
        <v>今帰仁村</v>
      </c>
      <c r="M44" t="str">
        <f>'申込書(男子)'!M46</f>
        <v>兼次</v>
      </c>
      <c r="N44">
        <f>'申込書(男子)'!N46</f>
        <v>0</v>
      </c>
      <c r="O44" t="str">
        <f>'申込書(男子)'!O46</f>
        <v>閉校</v>
      </c>
    </row>
    <row r="45" spans="1:15" ht="17.25" customHeight="1">
      <c r="K45">
        <v>9</v>
      </c>
      <c r="L45" t="str">
        <f>'申込書(男子)'!L47</f>
        <v>今帰仁村</v>
      </c>
      <c r="M45" t="str">
        <f>'申込書(男子)'!M47</f>
        <v>今帰仁</v>
      </c>
      <c r="N45" t="str">
        <f>'申込書(男子)'!N47</f>
        <v>0980-51-5666</v>
      </c>
      <c r="O45" t="str">
        <f>'申込書(男子)'!O47</f>
        <v>松本　優一郎</v>
      </c>
    </row>
    <row r="46" spans="1:15" ht="17.25" customHeight="1">
      <c r="K46">
        <v>10</v>
      </c>
      <c r="L46" t="str">
        <f>'申込書(男子)'!L48</f>
        <v>今帰仁村</v>
      </c>
      <c r="M46" t="str">
        <f>'申込書(男子)'!M48</f>
        <v>古宇利</v>
      </c>
      <c r="N46">
        <f>'申込書(男子)'!N48</f>
        <v>0</v>
      </c>
      <c r="O46" t="str">
        <f>'申込書(男子)'!O48</f>
        <v>閉校</v>
      </c>
    </row>
    <row r="47" spans="1:15" ht="17.25" customHeight="1">
      <c r="K47">
        <v>11</v>
      </c>
      <c r="L47" t="str">
        <f>'申込書(男子)'!L49</f>
        <v>今帰仁村</v>
      </c>
      <c r="M47" t="str">
        <f>'申込書(男子)'!M49</f>
        <v>湧川</v>
      </c>
      <c r="N47">
        <f>'申込書(男子)'!N49</f>
        <v>0</v>
      </c>
      <c r="O47" t="str">
        <f>'申込書(男子)'!O49</f>
        <v>閉校</v>
      </c>
    </row>
    <row r="48" spans="1:15" ht="17.25" customHeight="1">
      <c r="K48">
        <v>12</v>
      </c>
      <c r="L48" t="str">
        <f>'申込書(男子)'!L50</f>
        <v>名護市</v>
      </c>
      <c r="M48" t="str">
        <f>'申込書(男子)'!M50</f>
        <v>羽地</v>
      </c>
      <c r="N48" t="str">
        <f>'申込書(男子)'!N50</f>
        <v>0980-58-1234</v>
      </c>
      <c r="O48" t="str">
        <f>'申込書(男子)'!O50</f>
        <v>渡具知　久浩</v>
      </c>
    </row>
    <row r="49" spans="11:15" ht="17.25" customHeight="1">
      <c r="K49">
        <v>13</v>
      </c>
      <c r="L49" t="str">
        <f>'申込書(男子)'!L51</f>
        <v>名護市</v>
      </c>
      <c r="M49" t="str">
        <f>'申込書(男子)'!M51</f>
        <v>屋我地ひるぎ学園</v>
      </c>
      <c r="N49" t="str">
        <f>'申込書(男子)'!N51</f>
        <v>0980-52-8108</v>
      </c>
      <c r="O49" t="str">
        <f>'申込書(男子)'!O51</f>
        <v>小渡　克彦</v>
      </c>
    </row>
    <row r="50" spans="11:15" ht="17.25" customHeight="1">
      <c r="K50">
        <v>14</v>
      </c>
      <c r="L50" t="str">
        <f>'申込書(男子)'!L52</f>
        <v>伊江村</v>
      </c>
      <c r="M50" t="str">
        <f>'申込書(男子)'!M52</f>
        <v>伊江</v>
      </c>
      <c r="N50" t="str">
        <f>'申込書(男子)'!N52</f>
        <v>0980-49-2011</v>
      </c>
      <c r="O50" t="str">
        <f>'申込書(男子)'!O52</f>
        <v>伊波　寿光</v>
      </c>
    </row>
    <row r="51" spans="11:15" ht="17.25" customHeight="1">
      <c r="K51">
        <v>15</v>
      </c>
      <c r="L51" t="str">
        <f>'申込書(男子)'!L53</f>
        <v>伊是名村</v>
      </c>
      <c r="M51" t="str">
        <f>'申込書(男子)'!M53</f>
        <v>伊是名</v>
      </c>
      <c r="N51" t="str">
        <f>'申込書(男子)'!N53</f>
        <v>0980-45-2008</v>
      </c>
      <c r="O51" t="str">
        <f>'申込書(男子)'!O53</f>
        <v>具志堅　仁一</v>
      </c>
    </row>
    <row r="52" spans="11:15" ht="17.25" customHeight="1">
      <c r="K52">
        <v>16</v>
      </c>
      <c r="L52" t="str">
        <f>'申込書(男子)'!L54</f>
        <v>伊平屋村</v>
      </c>
      <c r="M52" t="str">
        <f>'申込書(男子)'!M54</f>
        <v>伊平屋</v>
      </c>
      <c r="N52" t="str">
        <f>'申込書(男子)'!N54</f>
        <v>0980-46-2006</v>
      </c>
      <c r="O52" t="str">
        <f>'申込書(男子)'!O54</f>
        <v>大田　守利</v>
      </c>
    </row>
    <row r="53" spans="11:15" ht="17.25" customHeight="1">
      <c r="K53">
        <v>17</v>
      </c>
      <c r="L53" t="str">
        <f>'申込書(男子)'!L55</f>
        <v>伊平屋村</v>
      </c>
      <c r="M53" t="str">
        <f>'申込書(男子)'!M55</f>
        <v>野甫</v>
      </c>
      <c r="N53" t="str">
        <f>'申込書(男子)'!N55</f>
        <v>0980-46-2115</v>
      </c>
      <c r="O53" t="str">
        <f>'申込書(男子)'!O55</f>
        <v>池原　健</v>
      </c>
    </row>
    <row r="54" spans="11:15" ht="17.25" customHeight="1">
      <c r="K54">
        <v>18</v>
      </c>
      <c r="L54" t="str">
        <f>'申込書(男子)'!L56</f>
        <v>本部町</v>
      </c>
      <c r="M54" t="str">
        <f>'申込書(男子)'!M56</f>
        <v>水納</v>
      </c>
      <c r="N54">
        <f>'申込書(男子)'!N56</f>
        <v>0</v>
      </c>
      <c r="O54" t="str">
        <f>'申込書(男子)'!O56</f>
        <v>休校</v>
      </c>
    </row>
    <row r="55" spans="11:15" ht="17.25" customHeight="1">
      <c r="K55">
        <v>19</v>
      </c>
      <c r="L55" t="str">
        <f>'申込書(男子)'!L57</f>
        <v>名護市</v>
      </c>
      <c r="M55" t="str">
        <f>'申込書(男子)'!M57</f>
        <v>久辺</v>
      </c>
      <c r="N55" t="str">
        <f>'申込書(男子)'!N57</f>
        <v>0980-55-2242</v>
      </c>
      <c r="O55" t="str">
        <f>'申込書(男子)'!O57</f>
        <v>永野　正也</v>
      </c>
    </row>
    <row r="56" spans="11:15" ht="17.25" customHeight="1">
      <c r="K56">
        <v>20</v>
      </c>
      <c r="L56" t="str">
        <f>'申込書(男子)'!L58</f>
        <v>名護市</v>
      </c>
      <c r="M56" t="str">
        <f>'申込書(男子)'!M58</f>
        <v>緑風学園久志</v>
      </c>
      <c r="N56" t="str">
        <f>'申込書(男子)'!N58</f>
        <v>0980-55-8113</v>
      </c>
      <c r="O56" t="str">
        <f>'申込書(男子)'!O58</f>
        <v>謝花　しのぶ</v>
      </c>
    </row>
    <row r="57" spans="11:15" ht="17.25" customHeight="1">
      <c r="K57">
        <v>21</v>
      </c>
      <c r="L57" t="str">
        <f>'申込書(男子)'!L59</f>
        <v>大宜味村</v>
      </c>
      <c r="M57" t="str">
        <f>'申込書(男子)'!M59</f>
        <v>大宜味</v>
      </c>
      <c r="N57" t="str">
        <f>'申込書(男子)'!N59</f>
        <v>0980-44-2840</v>
      </c>
      <c r="O57" t="str">
        <f>'申込書(男子)'!O59</f>
        <v>宮城　研治</v>
      </c>
    </row>
    <row r="58" spans="11:15" ht="17.25" customHeight="1">
      <c r="K58">
        <v>22</v>
      </c>
      <c r="L58" t="str">
        <f>'申込書(男子)'!L60</f>
        <v>国頭村</v>
      </c>
      <c r="M58" t="str">
        <f>'申込書(男子)'!M60</f>
        <v>国頭</v>
      </c>
      <c r="N58" t="str">
        <f>'申込書(男子)'!N60</f>
        <v>0980-41-2205</v>
      </c>
      <c r="O58" t="str">
        <f>'申込書(男子)'!O60</f>
        <v>具志堅　勝司</v>
      </c>
    </row>
    <row r="59" spans="11:15" ht="17.25" customHeight="1">
      <c r="K59">
        <v>23</v>
      </c>
      <c r="L59" t="str">
        <f>'申込書(男子)'!L61</f>
        <v>国頭村</v>
      </c>
      <c r="M59" t="str">
        <f>'申込書(男子)'!M61</f>
        <v>佐手</v>
      </c>
      <c r="N59">
        <f>'申込書(男子)'!N61</f>
        <v>0</v>
      </c>
      <c r="O59" t="str">
        <f>'申込書(男子)'!O61</f>
        <v>閉校</v>
      </c>
    </row>
    <row r="60" spans="11:15" ht="17.25" customHeight="1">
      <c r="K60">
        <v>24</v>
      </c>
      <c r="L60" t="str">
        <f>'申込書(男子)'!L62</f>
        <v>国頭村</v>
      </c>
      <c r="M60" t="str">
        <f>'申込書(男子)'!M62</f>
        <v>北国</v>
      </c>
      <c r="N60">
        <f>'申込書(男子)'!N62</f>
        <v>0</v>
      </c>
      <c r="O60" t="str">
        <f>'申込書(男子)'!O62</f>
        <v>閉校</v>
      </c>
    </row>
    <row r="61" spans="11:15" ht="17.25" customHeight="1">
      <c r="K61">
        <v>25</v>
      </c>
      <c r="L61" t="str">
        <f>'申込書(男子)'!L63</f>
        <v>国頭村</v>
      </c>
      <c r="M61" t="str">
        <f>'申込書(男子)'!M63</f>
        <v>奥</v>
      </c>
      <c r="N61">
        <f>'申込書(男子)'!N63</f>
        <v>0</v>
      </c>
      <c r="O61" t="str">
        <f>'申込書(男子)'!O63</f>
        <v>閉校</v>
      </c>
    </row>
    <row r="62" spans="11:15" ht="17.25" customHeight="1">
      <c r="K62">
        <v>26</v>
      </c>
      <c r="L62" t="str">
        <f>'申込書(男子)'!L64</f>
        <v>国頭村</v>
      </c>
      <c r="M62" t="str">
        <f>'申込書(男子)'!M64</f>
        <v>楚洲</v>
      </c>
      <c r="N62">
        <f>'申込書(男子)'!N64</f>
        <v>0</v>
      </c>
      <c r="O62" t="str">
        <f>'申込書(男子)'!O64</f>
        <v>閉校</v>
      </c>
    </row>
    <row r="63" spans="11:15" ht="17.25" customHeight="1">
      <c r="K63">
        <v>27</v>
      </c>
      <c r="L63" t="str">
        <f>'申込書(男子)'!L65</f>
        <v>国頭村</v>
      </c>
      <c r="M63" t="str">
        <f>'申込書(男子)'!M65</f>
        <v>安田</v>
      </c>
      <c r="N63">
        <f>'申込書(男子)'!N65</f>
        <v>0</v>
      </c>
      <c r="O63" t="str">
        <f>'申込書(男子)'!O65</f>
        <v>閉校</v>
      </c>
    </row>
    <row r="64" spans="11:15" ht="17.25" customHeight="1">
      <c r="K64">
        <v>28</v>
      </c>
      <c r="L64" t="str">
        <f>'申込書(男子)'!L66</f>
        <v>国頭村</v>
      </c>
      <c r="M64" t="str">
        <f>'申込書(男子)'!M66</f>
        <v>安波</v>
      </c>
      <c r="N64">
        <f>'申込書(男子)'!N66</f>
        <v>0</v>
      </c>
      <c r="O64" t="str">
        <f>'申込書(男子)'!O66</f>
        <v>閉校</v>
      </c>
    </row>
    <row r="65" spans="11:15" ht="17.25" customHeight="1">
      <c r="K65">
        <v>29</v>
      </c>
      <c r="L65" t="str">
        <f>'申込書(男子)'!L67</f>
        <v>東村</v>
      </c>
      <c r="M65" t="str">
        <f>'申込書(男子)'!M67</f>
        <v>高江</v>
      </c>
      <c r="N65">
        <f>'申込書(男子)'!N67</f>
        <v>0</v>
      </c>
      <c r="O65" t="str">
        <f>'申込書(男子)'!O67</f>
        <v>閉校</v>
      </c>
    </row>
    <row r="66" spans="11:15" ht="17.25" customHeight="1">
      <c r="K66">
        <v>30</v>
      </c>
      <c r="L66" t="str">
        <f>'申込書(男子)'!L68</f>
        <v>東村</v>
      </c>
      <c r="M66" t="str">
        <f>'申込書(男子)'!M68</f>
        <v>東</v>
      </c>
      <c r="N66" t="str">
        <f>'申込書(男子)'!N68</f>
        <v>0980-43-2117</v>
      </c>
      <c r="O66" t="str">
        <f>'申込書(男子)'!O68</f>
        <v>知花　淳次</v>
      </c>
    </row>
    <row r="67" spans="11:15" ht="17.25" customHeight="1">
      <c r="K67">
        <v>32</v>
      </c>
      <c r="L67" t="str">
        <f>'申込書(男子)'!L69</f>
        <v>宜野座村</v>
      </c>
      <c r="M67" t="str">
        <f>'申込書(男子)'!M69</f>
        <v>宜野座</v>
      </c>
      <c r="N67" t="str">
        <f>'申込書(男子)'!N69</f>
        <v>098-968-8510</v>
      </c>
      <c r="O67" t="str">
        <f>'申込書(男子)'!O69</f>
        <v>渡慶次　靖</v>
      </c>
    </row>
    <row r="68" spans="11:15" ht="17.25" customHeight="1">
      <c r="K68">
        <v>33</v>
      </c>
      <c r="L68" t="str">
        <f>'申込書(男子)'!L70</f>
        <v>金武町</v>
      </c>
      <c r="M68" t="str">
        <f>'申込書(男子)'!M70</f>
        <v>金武</v>
      </c>
      <c r="N68" t="str">
        <f>'申込書(男子)'!N70</f>
        <v>098-968-2106</v>
      </c>
      <c r="O68" t="str">
        <f>'申込書(男子)'!O70</f>
        <v>新城　基之</v>
      </c>
    </row>
    <row r="69" spans="11:15" ht="17.25" customHeight="1">
      <c r="K69">
        <v>34</v>
      </c>
      <c r="L69" t="str">
        <f>'申込書(男子)'!L71</f>
        <v>名護市</v>
      </c>
      <c r="M69" t="str">
        <f>'申込書(男子)'!M71</f>
        <v>大宮</v>
      </c>
      <c r="N69" t="str">
        <f>'申込書(男子)'!N71</f>
        <v>0980-52-7412</v>
      </c>
      <c r="O69" t="str">
        <f>'申込書(男子)'!O71</f>
        <v>佐藤　繁</v>
      </c>
    </row>
    <row r="70" spans="11:15" ht="17.25" customHeight="1">
      <c r="K70">
        <v>35</v>
      </c>
      <c r="L70" t="str">
        <f>'申込書(男子)'!L72</f>
        <v>県</v>
      </c>
      <c r="M70" t="str">
        <f>'申込書(男子)'!M72</f>
        <v>桜</v>
      </c>
      <c r="N70" t="str">
        <f>'申込書(男子)'!N72</f>
        <v>0980-52-2615</v>
      </c>
      <c r="O70" t="str">
        <f>'申込書(男子)'!O72</f>
        <v>遠越　学</v>
      </c>
    </row>
    <row r="71" spans="11:15" ht="17.25" customHeight="1"/>
    <row r="72" spans="11:15" ht="17.25" customHeight="1">
      <c r="K72">
        <v>1</v>
      </c>
    </row>
    <row r="73" spans="11:15" ht="17.25" customHeight="1">
      <c r="K73">
        <v>2</v>
      </c>
    </row>
    <row r="74" spans="11:15" ht="17.25" customHeight="1">
      <c r="K74">
        <v>3</v>
      </c>
    </row>
    <row r="75" spans="11:15" ht="17.25" customHeight="1"/>
    <row r="76" spans="11:15">
      <c r="L76" s="3" t="s">
        <v>199</v>
      </c>
    </row>
    <row r="77" spans="11:15">
      <c r="L77" s="3" t="s">
        <v>200</v>
      </c>
    </row>
    <row r="78" spans="11:15">
      <c r="L78" s="3" t="s">
        <v>201</v>
      </c>
    </row>
    <row r="91" spans="12:15" ht="14.4">
      <c r="L91" s="12"/>
      <c r="M91" s="12"/>
      <c r="N91" s="12"/>
      <c r="O91" s="12"/>
    </row>
  </sheetData>
  <sheetProtection algorithmName="SHA-512" hashValue="UpCqp/uddFcS3av1O7NFdpDzNd8piBzFeslxNS7UaELYrys/CdYABo7MDbWQwgjq9m3LQvCw3LDhp1MUh14aNQ==" saltValue="kTB0j46WdZWDKc9B1voh6Q==" spinCount="100000" sheet="1" objects="1" scenarios="1"/>
  <protectedRanges>
    <protectedRange sqref="G4:H5 F8:H10 B16:H23 G27:H27" name="範囲a"/>
    <protectedRange sqref="F11:H12" name="範囲B_1"/>
  </protectedRanges>
  <mergeCells count="28">
    <mergeCell ref="J14:L14"/>
    <mergeCell ref="J15:L15"/>
    <mergeCell ref="A14:A15"/>
    <mergeCell ref="B14:C14"/>
    <mergeCell ref="A32:H32"/>
    <mergeCell ref="D14:E14"/>
    <mergeCell ref="F14:F15"/>
    <mergeCell ref="G14:H14"/>
    <mergeCell ref="A33:H33"/>
    <mergeCell ref="J24:L24"/>
    <mergeCell ref="G27:H27"/>
    <mergeCell ref="B30:D30"/>
    <mergeCell ref="F30:H30"/>
    <mergeCell ref="A25:H25"/>
    <mergeCell ref="A1:H1"/>
    <mergeCell ref="A3:B5"/>
    <mergeCell ref="G4:H5"/>
    <mergeCell ref="G3:H3"/>
    <mergeCell ref="B7:D7"/>
    <mergeCell ref="F7:H7"/>
    <mergeCell ref="A11:D12"/>
    <mergeCell ref="A8:A10"/>
    <mergeCell ref="B8:D10"/>
    <mergeCell ref="F8:H8"/>
    <mergeCell ref="F9:H9"/>
    <mergeCell ref="F10:H10"/>
    <mergeCell ref="F11:H11"/>
    <mergeCell ref="F12:H12"/>
  </mergeCells>
  <phoneticPr fontId="1"/>
  <conditionalFormatting sqref="J17:J23">
    <cfRule type="cellIs" dxfId="3" priority="1" stopIfTrue="1" operator="greaterThan">
      <formula>1</formula>
    </cfRule>
    <cfRule type="cellIs" dxfId="2" priority="2" stopIfTrue="1" operator="greaterThan">
      <formula>2</formula>
    </cfRule>
  </conditionalFormatting>
  <dataValidations count="5">
    <dataValidation imeMode="disabled" allowBlank="1" showInputMessage="1" showErrorMessage="1" sqref="A16:A23" xr:uid="{00000000-0002-0000-0200-000000000000}"/>
    <dataValidation imeMode="halfKatakana" allowBlank="1" showInputMessage="1" showErrorMessage="1" sqref="D16:E23" xr:uid="{00000000-0002-0000-0200-000001000000}"/>
    <dataValidation imeMode="on" allowBlank="1" showInputMessage="1" showErrorMessage="1" sqref="E27" xr:uid="{00000000-0002-0000-0200-000002000000}"/>
    <dataValidation type="list" imeMode="disabled" allowBlank="1" showInputMessage="1" showErrorMessage="1" sqref="F16:F23" xr:uid="{00000000-0002-0000-0200-000003000000}">
      <formula1>$K$72:$K$74</formula1>
    </dataValidation>
    <dataValidation type="list" allowBlank="1" showInputMessage="1" showErrorMessage="1" promptTitle="右側の 「▼」 をクリック！" prompt="　「教職員」　_x000a_　「外部コーチ」_x000a_　「部活動指導員」 から_x000a_　　　　　選択してください。" sqref="F12:H12" xr:uid="{00000000-0002-0000-0200-000004000000}">
      <formula1>$L$76:$L$78</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J36"/>
  <sheetViews>
    <sheetView showZeros="0" view="pageBreakPreview" zoomScaleNormal="100" zoomScaleSheetLayoutView="100" workbookViewId="0">
      <selection activeCell="A4" sqref="A4:J4"/>
    </sheetView>
  </sheetViews>
  <sheetFormatPr defaultColWidth="9" defaultRowHeight="13.2"/>
  <cols>
    <col min="1" max="10" width="8.6640625" style="55" customWidth="1"/>
    <col min="11" max="16384" width="9" style="55"/>
  </cols>
  <sheetData>
    <row r="1" spans="1:10" ht="45" customHeight="1">
      <c r="A1" s="54"/>
      <c r="B1" s="54"/>
      <c r="C1" s="196" t="s">
        <v>238</v>
      </c>
      <c r="D1" s="196"/>
      <c r="E1" s="196"/>
      <c r="F1" s="196"/>
      <c r="G1" s="196"/>
      <c r="H1" s="196"/>
      <c r="I1" s="196"/>
      <c r="J1" s="196"/>
    </row>
    <row r="2" spans="1:10" ht="7.5" customHeight="1">
      <c r="A2" s="54"/>
      <c r="B2" s="54"/>
      <c r="C2" s="56"/>
      <c r="D2" s="56"/>
      <c r="E2" s="56"/>
      <c r="F2" s="56"/>
      <c r="G2" s="56"/>
      <c r="H2" s="56"/>
      <c r="I2" s="56"/>
      <c r="J2" s="56"/>
    </row>
    <row r="3" spans="1:10" ht="18" customHeight="1">
      <c r="A3" s="214" t="s">
        <v>160</v>
      </c>
      <c r="B3" s="214"/>
      <c r="C3" s="214"/>
      <c r="D3" s="214"/>
      <c r="E3" s="214"/>
      <c r="F3" s="214"/>
      <c r="G3" s="214"/>
      <c r="H3" s="214"/>
      <c r="I3" s="214"/>
      <c r="J3" s="214"/>
    </row>
    <row r="4" spans="1:10" ht="18" customHeight="1">
      <c r="A4" s="214" t="s">
        <v>173</v>
      </c>
      <c r="B4" s="214"/>
      <c r="C4" s="214"/>
      <c r="D4" s="214"/>
      <c r="E4" s="214"/>
      <c r="F4" s="214"/>
      <c r="G4" s="214"/>
      <c r="H4" s="214"/>
      <c r="I4" s="214"/>
      <c r="J4" s="214"/>
    </row>
    <row r="5" spans="1:10" ht="18" customHeight="1">
      <c r="A5" s="214" t="s">
        <v>204</v>
      </c>
      <c r="B5" s="214"/>
      <c r="C5" s="214"/>
      <c r="D5" s="214"/>
      <c r="E5" s="214"/>
      <c r="F5" s="214"/>
      <c r="G5" s="214"/>
      <c r="H5" s="214"/>
      <c r="I5" s="214"/>
      <c r="J5" s="214"/>
    </row>
    <row r="6" spans="1:10" ht="10.5" customHeight="1" thickBot="1">
      <c r="A6" s="57"/>
      <c r="B6" s="57"/>
      <c r="C6" s="57"/>
      <c r="D6" s="57"/>
      <c r="E6" s="57"/>
      <c r="F6" s="57"/>
      <c r="G6" s="57"/>
      <c r="H6" s="57"/>
      <c r="I6" s="57"/>
      <c r="J6" s="57"/>
    </row>
    <row r="7" spans="1:10" ht="23.25" customHeight="1" thickTop="1">
      <c r="A7" s="196"/>
      <c r="B7" s="196"/>
      <c r="C7" s="215" t="s">
        <v>161</v>
      </c>
      <c r="D7" s="216"/>
      <c r="E7" s="216"/>
      <c r="F7" s="217"/>
      <c r="G7" s="218" t="s">
        <v>187</v>
      </c>
      <c r="H7" s="219"/>
      <c r="I7" s="219"/>
      <c r="J7" s="220"/>
    </row>
    <row r="8" spans="1:10" ht="24" customHeight="1">
      <c r="A8" s="188">
        <v>1</v>
      </c>
      <c r="B8" s="58" t="s">
        <v>162</v>
      </c>
      <c r="C8" s="188" t="s">
        <v>163</v>
      </c>
      <c r="D8" s="189"/>
      <c r="E8" s="189"/>
      <c r="F8" s="208"/>
      <c r="G8" s="209" t="s">
        <v>163</v>
      </c>
      <c r="H8" s="189"/>
      <c r="I8" s="189"/>
      <c r="J8" s="208"/>
    </row>
    <row r="9" spans="1:10" ht="24" customHeight="1">
      <c r="A9" s="199"/>
      <c r="B9" s="59" t="s">
        <v>138</v>
      </c>
      <c r="C9" s="210"/>
      <c r="D9" s="211"/>
      <c r="E9" s="211"/>
      <c r="F9" s="212"/>
      <c r="G9" s="213"/>
      <c r="H9" s="211"/>
      <c r="I9" s="211"/>
      <c r="J9" s="212"/>
    </row>
    <row r="10" spans="1:10" ht="24" customHeight="1">
      <c r="A10" s="199"/>
      <c r="B10" s="59" t="s">
        <v>118</v>
      </c>
      <c r="C10" s="199"/>
      <c r="D10" s="200"/>
      <c r="E10" s="200"/>
      <c r="F10" s="201"/>
      <c r="G10" s="202"/>
      <c r="H10" s="200"/>
      <c r="I10" s="200"/>
      <c r="J10" s="201"/>
    </row>
    <row r="11" spans="1:10" ht="24" customHeight="1">
      <c r="A11" s="207"/>
      <c r="B11" s="59" t="s">
        <v>112</v>
      </c>
      <c r="C11" s="199"/>
      <c r="D11" s="200"/>
      <c r="E11" s="200"/>
      <c r="F11" s="201"/>
      <c r="G11" s="202"/>
      <c r="H11" s="200"/>
      <c r="I11" s="200"/>
      <c r="J11" s="201"/>
    </row>
    <row r="12" spans="1:10" ht="24" customHeight="1">
      <c r="A12" s="203"/>
      <c r="B12" s="60" t="s">
        <v>164</v>
      </c>
      <c r="C12" s="203" t="s">
        <v>171</v>
      </c>
      <c r="D12" s="204"/>
      <c r="E12" s="204"/>
      <c r="F12" s="205"/>
      <c r="G12" s="206"/>
      <c r="H12" s="204"/>
      <c r="I12" s="204"/>
      <c r="J12" s="205"/>
    </row>
    <row r="13" spans="1:10" ht="24" customHeight="1">
      <c r="A13" s="188">
        <v>2</v>
      </c>
      <c r="B13" s="58" t="s">
        <v>162</v>
      </c>
      <c r="C13" s="188" t="s">
        <v>163</v>
      </c>
      <c r="D13" s="189"/>
      <c r="E13" s="189"/>
      <c r="F13" s="208"/>
      <c r="G13" s="209" t="s">
        <v>163</v>
      </c>
      <c r="H13" s="189"/>
      <c r="I13" s="189"/>
      <c r="J13" s="208"/>
    </row>
    <row r="14" spans="1:10" ht="24" customHeight="1">
      <c r="A14" s="199"/>
      <c r="B14" s="59" t="s">
        <v>138</v>
      </c>
      <c r="C14" s="210"/>
      <c r="D14" s="211"/>
      <c r="E14" s="211"/>
      <c r="F14" s="212"/>
      <c r="G14" s="213"/>
      <c r="H14" s="211"/>
      <c r="I14" s="211"/>
      <c r="J14" s="212"/>
    </row>
    <row r="15" spans="1:10" ht="24" customHeight="1">
      <c r="A15" s="199"/>
      <c r="B15" s="59" t="s">
        <v>118</v>
      </c>
      <c r="C15" s="199"/>
      <c r="D15" s="200"/>
      <c r="E15" s="200"/>
      <c r="F15" s="201"/>
      <c r="G15" s="202"/>
      <c r="H15" s="200"/>
      <c r="I15" s="200"/>
      <c r="J15" s="201"/>
    </row>
    <row r="16" spans="1:10" ht="24" customHeight="1">
      <c r="A16" s="207"/>
      <c r="B16" s="59" t="s">
        <v>112</v>
      </c>
      <c r="C16" s="199"/>
      <c r="D16" s="200"/>
      <c r="E16" s="200"/>
      <c r="F16" s="201"/>
      <c r="G16" s="202"/>
      <c r="H16" s="200"/>
      <c r="I16" s="200"/>
      <c r="J16" s="201"/>
    </row>
    <row r="17" spans="1:10" ht="24" customHeight="1">
      <c r="A17" s="203"/>
      <c r="B17" s="60" t="s">
        <v>164</v>
      </c>
      <c r="C17" s="203" t="s">
        <v>171</v>
      </c>
      <c r="D17" s="204"/>
      <c r="E17" s="204"/>
      <c r="F17" s="205"/>
      <c r="G17" s="206"/>
      <c r="H17" s="204"/>
      <c r="I17" s="204"/>
      <c r="J17" s="205"/>
    </row>
    <row r="18" spans="1:10" ht="24" customHeight="1">
      <c r="A18" s="188">
        <v>3</v>
      </c>
      <c r="B18" s="58" t="s">
        <v>162</v>
      </c>
      <c r="C18" s="188" t="s">
        <v>163</v>
      </c>
      <c r="D18" s="189"/>
      <c r="E18" s="189"/>
      <c r="F18" s="208"/>
      <c r="G18" s="209" t="s">
        <v>163</v>
      </c>
      <c r="H18" s="189"/>
      <c r="I18" s="189"/>
      <c r="J18" s="208"/>
    </row>
    <row r="19" spans="1:10" ht="24" customHeight="1">
      <c r="A19" s="199"/>
      <c r="B19" s="59" t="s">
        <v>138</v>
      </c>
      <c r="C19" s="210"/>
      <c r="D19" s="211"/>
      <c r="E19" s="211"/>
      <c r="F19" s="212"/>
      <c r="G19" s="213"/>
      <c r="H19" s="211"/>
      <c r="I19" s="211"/>
      <c r="J19" s="212"/>
    </row>
    <row r="20" spans="1:10" ht="24" customHeight="1">
      <c r="A20" s="199"/>
      <c r="B20" s="59" t="s">
        <v>118</v>
      </c>
      <c r="C20" s="199"/>
      <c r="D20" s="200"/>
      <c r="E20" s="200"/>
      <c r="F20" s="201"/>
      <c r="G20" s="202"/>
      <c r="H20" s="200"/>
      <c r="I20" s="200"/>
      <c r="J20" s="201"/>
    </row>
    <row r="21" spans="1:10" ht="24" customHeight="1">
      <c r="A21" s="207"/>
      <c r="B21" s="59" t="s">
        <v>112</v>
      </c>
      <c r="C21" s="199"/>
      <c r="D21" s="200"/>
      <c r="E21" s="200"/>
      <c r="F21" s="201"/>
      <c r="G21" s="202"/>
      <c r="H21" s="200"/>
      <c r="I21" s="200"/>
      <c r="J21" s="201"/>
    </row>
    <row r="22" spans="1:10" ht="24" customHeight="1">
      <c r="A22" s="203"/>
      <c r="B22" s="60" t="s">
        <v>164</v>
      </c>
      <c r="C22" s="203" t="s">
        <v>171</v>
      </c>
      <c r="D22" s="204"/>
      <c r="E22" s="204"/>
      <c r="F22" s="205"/>
      <c r="G22" s="206"/>
      <c r="H22" s="204"/>
      <c r="I22" s="204"/>
      <c r="J22" s="205"/>
    </row>
    <row r="23" spans="1:10" ht="24" customHeight="1">
      <c r="A23" s="188">
        <v>4</v>
      </c>
      <c r="B23" s="58" t="s">
        <v>162</v>
      </c>
      <c r="C23" s="188" t="s">
        <v>163</v>
      </c>
      <c r="D23" s="189"/>
      <c r="E23" s="189"/>
      <c r="F23" s="208"/>
      <c r="G23" s="209" t="s">
        <v>163</v>
      </c>
      <c r="H23" s="189"/>
      <c r="I23" s="189"/>
      <c r="J23" s="208"/>
    </row>
    <row r="24" spans="1:10" ht="24" customHeight="1">
      <c r="A24" s="199"/>
      <c r="B24" s="59" t="s">
        <v>138</v>
      </c>
      <c r="C24" s="210"/>
      <c r="D24" s="211"/>
      <c r="E24" s="211"/>
      <c r="F24" s="212"/>
      <c r="G24" s="213"/>
      <c r="H24" s="211"/>
      <c r="I24" s="211"/>
      <c r="J24" s="212"/>
    </row>
    <row r="25" spans="1:10" ht="24" customHeight="1">
      <c r="A25" s="199"/>
      <c r="B25" s="59" t="s">
        <v>118</v>
      </c>
      <c r="C25" s="199"/>
      <c r="D25" s="200"/>
      <c r="E25" s="200"/>
      <c r="F25" s="201"/>
      <c r="G25" s="202"/>
      <c r="H25" s="200"/>
      <c r="I25" s="200"/>
      <c r="J25" s="201"/>
    </row>
    <row r="26" spans="1:10" ht="24" customHeight="1">
      <c r="A26" s="207"/>
      <c r="B26" s="59" t="s">
        <v>112</v>
      </c>
      <c r="C26" s="199"/>
      <c r="D26" s="200"/>
      <c r="E26" s="200"/>
      <c r="F26" s="201"/>
      <c r="G26" s="202"/>
      <c r="H26" s="200"/>
      <c r="I26" s="200"/>
      <c r="J26" s="201"/>
    </row>
    <row r="27" spans="1:10" ht="24" customHeight="1">
      <c r="A27" s="203"/>
      <c r="B27" s="60" t="s">
        <v>164</v>
      </c>
      <c r="C27" s="203" t="s">
        <v>171</v>
      </c>
      <c r="D27" s="204"/>
      <c r="E27" s="204"/>
      <c r="F27" s="205"/>
      <c r="G27" s="206"/>
      <c r="H27" s="204"/>
      <c r="I27" s="204"/>
      <c r="J27" s="205"/>
    </row>
    <row r="28" spans="1:10" ht="24" customHeight="1">
      <c r="A28" s="188">
        <v>5</v>
      </c>
      <c r="B28" s="58" t="s">
        <v>162</v>
      </c>
      <c r="C28" s="188" t="s">
        <v>163</v>
      </c>
      <c r="D28" s="189"/>
      <c r="E28" s="189"/>
      <c r="F28" s="208"/>
      <c r="G28" s="209" t="s">
        <v>163</v>
      </c>
      <c r="H28" s="189"/>
      <c r="I28" s="189"/>
      <c r="J28" s="208"/>
    </row>
    <row r="29" spans="1:10" ht="24" customHeight="1">
      <c r="A29" s="199"/>
      <c r="B29" s="59" t="s">
        <v>138</v>
      </c>
      <c r="C29" s="210"/>
      <c r="D29" s="211"/>
      <c r="E29" s="211"/>
      <c r="F29" s="212"/>
      <c r="G29" s="213"/>
      <c r="H29" s="211"/>
      <c r="I29" s="211"/>
      <c r="J29" s="212"/>
    </row>
    <row r="30" spans="1:10" ht="24" customHeight="1">
      <c r="A30" s="199"/>
      <c r="B30" s="59" t="s">
        <v>118</v>
      </c>
      <c r="C30" s="199"/>
      <c r="D30" s="200"/>
      <c r="E30" s="200"/>
      <c r="F30" s="201"/>
      <c r="G30" s="202"/>
      <c r="H30" s="200"/>
      <c r="I30" s="200"/>
      <c r="J30" s="201"/>
    </row>
    <row r="31" spans="1:10" ht="24" customHeight="1">
      <c r="A31" s="207"/>
      <c r="B31" s="59" t="s">
        <v>112</v>
      </c>
      <c r="C31" s="199"/>
      <c r="D31" s="200"/>
      <c r="E31" s="200"/>
      <c r="F31" s="201"/>
      <c r="G31" s="202"/>
      <c r="H31" s="200"/>
      <c r="I31" s="200"/>
      <c r="J31" s="201"/>
    </row>
    <row r="32" spans="1:10" ht="24" customHeight="1">
      <c r="A32" s="203"/>
      <c r="B32" s="60" t="s">
        <v>164</v>
      </c>
      <c r="C32" s="203" t="s">
        <v>171</v>
      </c>
      <c r="D32" s="204"/>
      <c r="E32" s="204"/>
      <c r="F32" s="205"/>
      <c r="G32" s="206"/>
      <c r="H32" s="204"/>
      <c r="I32" s="204"/>
      <c r="J32" s="205"/>
    </row>
    <row r="33" spans="1:10" ht="8.25" customHeight="1"/>
    <row r="34" spans="1:10">
      <c r="A34" s="198" t="s">
        <v>165</v>
      </c>
      <c r="B34" s="198"/>
      <c r="C34" s="198"/>
      <c r="D34" s="198"/>
      <c r="E34" s="198"/>
      <c r="F34" s="198"/>
      <c r="G34" s="198"/>
      <c r="H34" s="198"/>
      <c r="I34" s="198"/>
      <c r="J34" s="198"/>
    </row>
    <row r="35" spans="1:10">
      <c r="A35" s="188" t="s">
        <v>166</v>
      </c>
      <c r="B35" s="189"/>
      <c r="C35" s="189" t="s">
        <v>122</v>
      </c>
      <c r="D35" s="189"/>
      <c r="E35" s="190"/>
      <c r="F35" s="61"/>
      <c r="G35" s="191" t="s">
        <v>239</v>
      </c>
      <c r="H35" s="191"/>
      <c r="I35" s="191"/>
      <c r="J35" s="191"/>
    </row>
    <row r="36" spans="1:10" s="62" customFormat="1" ht="30.75" customHeight="1">
      <c r="A36" s="192">
        <f>'申込書(男子)'!G4</f>
        <v>0</v>
      </c>
      <c r="B36" s="193"/>
      <c r="C36" s="194" t="str">
        <f>'申込書(男子)'!B7</f>
        <v/>
      </c>
      <c r="D36" s="194"/>
      <c r="E36" s="195"/>
      <c r="F36" s="196" t="s">
        <v>167</v>
      </c>
      <c r="G36" s="196"/>
      <c r="H36" s="197"/>
      <c r="I36" s="197"/>
      <c r="J36" s="197"/>
    </row>
  </sheetData>
  <sheetProtection algorithmName="SHA-512" hashValue="A3WPaGnI7QroYgnAS07k3NBF8RLB6IC+b1ANudHlvlJakZuWmqioW5B+KfJUVrC5eIPTcA6Kqkg93a8jMWmifw==" saltValue="e7OPZeiJLuZDqyl0zeexww==" spinCount="100000" sheet="1" objects="1" scenarios="1"/>
  <mergeCells count="70">
    <mergeCell ref="A8:A12"/>
    <mergeCell ref="C8:F8"/>
    <mergeCell ref="G8:J8"/>
    <mergeCell ref="C9:F9"/>
    <mergeCell ref="C1:J1"/>
    <mergeCell ref="A3:J3"/>
    <mergeCell ref="A4:J4"/>
    <mergeCell ref="A5:J5"/>
    <mergeCell ref="A7:B7"/>
    <mergeCell ref="C7:F7"/>
    <mergeCell ref="G7:J7"/>
    <mergeCell ref="G9:J9"/>
    <mergeCell ref="G10:J10"/>
    <mergeCell ref="C11:F11"/>
    <mergeCell ref="G11:J11"/>
    <mergeCell ref="C12:F12"/>
    <mergeCell ref="C13:F13"/>
    <mergeCell ref="G13:J13"/>
    <mergeCell ref="C14:F14"/>
    <mergeCell ref="G14:J14"/>
    <mergeCell ref="C15:F15"/>
    <mergeCell ref="G15:J15"/>
    <mergeCell ref="G12:J12"/>
    <mergeCell ref="C10:F10"/>
    <mergeCell ref="C17:F17"/>
    <mergeCell ref="G17:J17"/>
    <mergeCell ref="A18:A22"/>
    <mergeCell ref="C18:F18"/>
    <mergeCell ref="G18:J18"/>
    <mergeCell ref="C19:F19"/>
    <mergeCell ref="G19:J19"/>
    <mergeCell ref="C20:F20"/>
    <mergeCell ref="G20:J20"/>
    <mergeCell ref="C21:F21"/>
    <mergeCell ref="G21:J21"/>
    <mergeCell ref="C22:F22"/>
    <mergeCell ref="G22:J22"/>
    <mergeCell ref="A13:A17"/>
    <mergeCell ref="C16:F16"/>
    <mergeCell ref="G16:J16"/>
    <mergeCell ref="A23:A27"/>
    <mergeCell ref="C23:F23"/>
    <mergeCell ref="G23:J23"/>
    <mergeCell ref="C24:F24"/>
    <mergeCell ref="G24:J24"/>
    <mergeCell ref="C25:F25"/>
    <mergeCell ref="G25:J25"/>
    <mergeCell ref="A34:J34"/>
    <mergeCell ref="C26:F26"/>
    <mergeCell ref="G26:J26"/>
    <mergeCell ref="C27:F27"/>
    <mergeCell ref="G27:J27"/>
    <mergeCell ref="A28:A32"/>
    <mergeCell ref="C28:F28"/>
    <mergeCell ref="G28:J28"/>
    <mergeCell ref="C29:F29"/>
    <mergeCell ref="G29:J29"/>
    <mergeCell ref="C30:F30"/>
    <mergeCell ref="G30:J30"/>
    <mergeCell ref="C31:F31"/>
    <mergeCell ref="G31:J31"/>
    <mergeCell ref="C32:F32"/>
    <mergeCell ref="G32:J32"/>
    <mergeCell ref="A35:B35"/>
    <mergeCell ref="C35:E35"/>
    <mergeCell ref="G35:J35"/>
    <mergeCell ref="A36:B36"/>
    <mergeCell ref="C36:E36"/>
    <mergeCell ref="F36:G36"/>
    <mergeCell ref="H36:J36"/>
  </mergeCells>
  <phoneticPr fontId="1"/>
  <printOptions horizontalCentered="1" verticalCentered="1"/>
  <pageMargins left="0.51181102362204722" right="0.51181102362204722" top="0.55118110236220474" bottom="0.55118110236220474" header="0.31496062992125984" footer="0.31496062992125984"/>
  <pageSetup paperSize="9" orientation="portrait" r:id="rId1"/>
  <rowBreaks count="1" manualBreakCount="1">
    <brk id="36" max="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E41"/>
  <sheetViews>
    <sheetView showZeros="0" view="pageBreakPreview" zoomScaleNormal="100" zoomScaleSheetLayoutView="100" workbookViewId="0">
      <selection activeCell="A4" sqref="A4"/>
    </sheetView>
  </sheetViews>
  <sheetFormatPr defaultColWidth="9" defaultRowHeight="13.2"/>
  <cols>
    <col min="1" max="1" width="5.88671875" style="28" customWidth="1"/>
    <col min="2" max="2" width="19.6640625" style="27" customWidth="1"/>
    <col min="3" max="3" width="35" style="27" customWidth="1"/>
    <col min="4" max="4" width="22.6640625" style="27" customWidth="1"/>
    <col min="5" max="5" width="9" style="27" customWidth="1"/>
    <col min="6" max="16384" width="9" style="27"/>
  </cols>
  <sheetData>
    <row r="1" spans="1:5" ht="19.5" customHeight="1">
      <c r="A1" s="237" t="s">
        <v>87</v>
      </c>
      <c r="B1" s="237"/>
      <c r="C1" s="237"/>
      <c r="D1" s="237"/>
      <c r="E1" s="33" t="s">
        <v>170</v>
      </c>
    </row>
    <row r="2" spans="1:5" ht="7.5" customHeight="1"/>
    <row r="3" spans="1:5" ht="19.5" customHeight="1">
      <c r="A3" s="221" t="s">
        <v>240</v>
      </c>
      <c r="B3" s="221"/>
      <c r="C3" s="221"/>
      <c r="D3" s="221"/>
    </row>
    <row r="4" spans="1:5" ht="7.5" customHeight="1">
      <c r="A4" s="29"/>
    </row>
    <row r="6" spans="1:5" ht="27" customHeight="1">
      <c r="A6" s="32" t="s">
        <v>88</v>
      </c>
      <c r="B6" s="31" t="s">
        <v>89</v>
      </c>
      <c r="C6" s="222" t="s">
        <v>205</v>
      </c>
      <c r="D6" s="223"/>
    </row>
    <row r="7" spans="1:5" ht="21" customHeight="1">
      <c r="A7" s="224">
        <f>'申込書(男子)'!G4</f>
        <v>0</v>
      </c>
      <c r="B7" s="226" t="str">
        <f>IFERROR(IF(A7="","",VLOOKUP(A7,'申込書(男子)'!K38:M72,3,FALSE)),"")</f>
        <v/>
      </c>
      <c r="C7" s="226">
        <f>'申込書(男子)'!F8</f>
        <v>0</v>
      </c>
      <c r="D7" s="228"/>
    </row>
    <row r="8" spans="1:5" ht="38.25" customHeight="1">
      <c r="A8" s="225"/>
      <c r="B8" s="227"/>
      <c r="C8" s="227"/>
      <c r="D8" s="229"/>
    </row>
    <row r="9" spans="1:5" ht="18.75" customHeight="1">
      <c r="A9" s="30"/>
      <c r="B9" s="30"/>
      <c r="C9" s="30"/>
      <c r="D9" s="30"/>
    </row>
    <row r="10" spans="1:5">
      <c r="A10" s="230" t="s">
        <v>92</v>
      </c>
      <c r="B10" s="222" t="s">
        <v>90</v>
      </c>
      <c r="C10" s="222"/>
      <c r="D10" s="223" t="s">
        <v>172</v>
      </c>
    </row>
    <row r="11" spans="1:5" ht="21.75" customHeight="1">
      <c r="A11" s="231"/>
      <c r="B11" s="233" t="s">
        <v>94</v>
      </c>
      <c r="C11" s="233"/>
      <c r="D11" s="232"/>
    </row>
    <row r="12" spans="1:5" ht="19.5" customHeight="1">
      <c r="A12" s="224">
        <v>1</v>
      </c>
      <c r="B12" s="226" t="str">
        <f>Data1!J2</f>
        <v/>
      </c>
      <c r="C12" s="226"/>
      <c r="D12" s="234"/>
    </row>
    <row r="13" spans="1:5" ht="28.5" customHeight="1">
      <c r="A13" s="224"/>
      <c r="B13" s="226" t="str">
        <f>Data1!I2</f>
        <v/>
      </c>
      <c r="C13" s="226"/>
      <c r="D13" s="234"/>
    </row>
    <row r="14" spans="1:5" ht="19.5" customHeight="1">
      <c r="A14" s="224">
        <v>2</v>
      </c>
      <c r="B14" s="226" t="str">
        <f>Data1!J3</f>
        <v/>
      </c>
      <c r="C14" s="226"/>
      <c r="D14" s="234"/>
    </row>
    <row r="15" spans="1:5" ht="28.5" customHeight="1">
      <c r="A15" s="224"/>
      <c r="B15" s="226" t="str">
        <f>Data1!I3</f>
        <v/>
      </c>
      <c r="C15" s="226"/>
      <c r="D15" s="234"/>
    </row>
    <row r="16" spans="1:5" ht="19.5" customHeight="1">
      <c r="A16" s="224">
        <v>3</v>
      </c>
      <c r="B16" s="226" t="str">
        <f>Data1!J4</f>
        <v/>
      </c>
      <c r="C16" s="226"/>
      <c r="D16" s="234"/>
    </row>
    <row r="17" spans="1:4" ht="28.5" customHeight="1">
      <c r="A17" s="224"/>
      <c r="B17" s="226" t="str">
        <f>Data1!I4</f>
        <v/>
      </c>
      <c r="C17" s="226"/>
      <c r="D17" s="234"/>
    </row>
    <row r="18" spans="1:4" ht="19.5" customHeight="1">
      <c r="A18" s="224">
        <v>4</v>
      </c>
      <c r="B18" s="226" t="str">
        <f>Data1!J5</f>
        <v/>
      </c>
      <c r="C18" s="226"/>
      <c r="D18" s="234"/>
    </row>
    <row r="19" spans="1:4" ht="28.5" customHeight="1">
      <c r="A19" s="224"/>
      <c r="B19" s="226" t="str">
        <f>Data1!I5</f>
        <v/>
      </c>
      <c r="C19" s="226"/>
      <c r="D19" s="234"/>
    </row>
    <row r="20" spans="1:4" ht="19.5" customHeight="1">
      <c r="A20" s="224">
        <v>5</v>
      </c>
      <c r="B20" s="226" t="str">
        <f>Data1!J6</f>
        <v/>
      </c>
      <c r="C20" s="226"/>
      <c r="D20" s="234"/>
    </row>
    <row r="21" spans="1:4" ht="28.5" customHeight="1">
      <c r="A21" s="224"/>
      <c r="B21" s="226" t="str">
        <f>Data1!I6</f>
        <v/>
      </c>
      <c r="C21" s="226"/>
      <c r="D21" s="234"/>
    </row>
    <row r="22" spans="1:4" ht="19.5" customHeight="1">
      <c r="A22" s="224">
        <v>6</v>
      </c>
      <c r="B22" s="226" t="str">
        <f>Data1!J7</f>
        <v/>
      </c>
      <c r="C22" s="226"/>
      <c r="D22" s="234"/>
    </row>
    <row r="23" spans="1:4" ht="28.5" customHeight="1">
      <c r="A23" s="224"/>
      <c r="B23" s="226" t="str">
        <f>Data1!I7</f>
        <v/>
      </c>
      <c r="C23" s="226"/>
      <c r="D23" s="234"/>
    </row>
    <row r="24" spans="1:4" ht="19.5" customHeight="1">
      <c r="A24" s="224">
        <v>7</v>
      </c>
      <c r="B24" s="226" t="str">
        <f>Data1!J8</f>
        <v/>
      </c>
      <c r="C24" s="226"/>
      <c r="D24" s="234"/>
    </row>
    <row r="25" spans="1:4" ht="28.5" customHeight="1">
      <c r="A25" s="224"/>
      <c r="B25" s="226" t="str">
        <f>Data1!I8</f>
        <v/>
      </c>
      <c r="C25" s="226"/>
      <c r="D25" s="234"/>
    </row>
    <row r="26" spans="1:4" ht="19.5" customHeight="1">
      <c r="A26" s="224">
        <v>8</v>
      </c>
      <c r="B26" s="226" t="str">
        <f>Data1!J9</f>
        <v/>
      </c>
      <c r="C26" s="226"/>
      <c r="D26" s="234"/>
    </row>
    <row r="27" spans="1:4" ht="28.5" customHeight="1">
      <c r="A27" s="224"/>
      <c r="B27" s="226" t="str">
        <f>Data1!I9</f>
        <v/>
      </c>
      <c r="C27" s="226"/>
      <c r="D27" s="234"/>
    </row>
    <row r="28" spans="1:4" ht="19.5" customHeight="1">
      <c r="A28" s="224">
        <v>9</v>
      </c>
      <c r="B28" s="226" t="str">
        <f>Data1!J10</f>
        <v/>
      </c>
      <c r="C28" s="226"/>
      <c r="D28" s="234"/>
    </row>
    <row r="29" spans="1:4" ht="28.5" customHeight="1">
      <c r="A29" s="224"/>
      <c r="B29" s="226" t="str">
        <f>Data1!I10</f>
        <v/>
      </c>
      <c r="C29" s="226"/>
      <c r="D29" s="234"/>
    </row>
    <row r="30" spans="1:4" ht="19.5" customHeight="1">
      <c r="A30" s="224">
        <v>10</v>
      </c>
      <c r="B30" s="226" t="str">
        <f>Data1!J11</f>
        <v/>
      </c>
      <c r="C30" s="226"/>
      <c r="D30" s="234"/>
    </row>
    <row r="31" spans="1:4" ht="28.5" customHeight="1">
      <c r="A31" s="225"/>
      <c r="B31" s="227" t="str">
        <f>Data1!I11</f>
        <v/>
      </c>
      <c r="C31" s="227"/>
      <c r="D31" s="238"/>
    </row>
    <row r="32" spans="1:4" ht="21.75" customHeight="1">
      <c r="A32" s="36"/>
      <c r="B32" s="36"/>
      <c r="C32" s="36"/>
      <c r="D32" s="36"/>
    </row>
    <row r="33" spans="1:5" ht="112.5" customHeight="1">
      <c r="A33" s="236" t="s">
        <v>175</v>
      </c>
      <c r="B33" s="236"/>
      <c r="C33" s="236"/>
      <c r="D33" s="236"/>
    </row>
    <row r="34" spans="1:5" ht="21.75" customHeight="1">
      <c r="A34" s="29" t="s">
        <v>91</v>
      </c>
      <c r="B34" s="33" t="s">
        <v>96</v>
      </c>
    </row>
    <row r="35" spans="1:5" ht="21.75" customHeight="1">
      <c r="A35" s="29"/>
    </row>
    <row r="36" spans="1:5" hidden="1">
      <c r="E36" s="27" t="s">
        <v>182</v>
      </c>
    </row>
    <row r="37" spans="1:5" hidden="1">
      <c r="E37" s="27" t="s">
        <v>183</v>
      </c>
    </row>
    <row r="38" spans="1:5" hidden="1">
      <c r="A38" s="235"/>
      <c r="B38" s="235"/>
      <c r="C38" s="235"/>
      <c r="D38" s="235"/>
      <c r="E38" s="27" t="s">
        <v>184</v>
      </c>
    </row>
    <row r="39" spans="1:5" hidden="1">
      <c r="E39" s="27" t="s">
        <v>185</v>
      </c>
    </row>
    <row r="40" spans="1:5" hidden="1">
      <c r="E40" s="27" t="s">
        <v>186</v>
      </c>
    </row>
    <row r="41" spans="1:5" hidden="1">
      <c r="E41" s="27" t="s">
        <v>188</v>
      </c>
    </row>
  </sheetData>
  <sheetProtection algorithmName="SHA-512" hashValue="bz43x3w9/UstBHV8sMza+WlUArI32MDt9kpy8FvUGIThn5vzW3GLZvDhaWRwIvx61M37s+ab6tRVqXmj8dICXw==" saltValue="CR4rzPTsnePTw5ob91oajw==" spinCount="100000" sheet="1" objects="1" scenarios="1"/>
  <protectedRanges>
    <protectedRange sqref="D12:D31" name="女子オーダー"/>
  </protectedRanges>
  <mergeCells count="53">
    <mergeCell ref="A1:D1"/>
    <mergeCell ref="A30:A31"/>
    <mergeCell ref="B30:C30"/>
    <mergeCell ref="D30:D31"/>
    <mergeCell ref="B31:C31"/>
    <mergeCell ref="D28:D29"/>
    <mergeCell ref="B29:C29"/>
    <mergeCell ref="A22:A23"/>
    <mergeCell ref="B22:C22"/>
    <mergeCell ref="D22:D23"/>
    <mergeCell ref="B23:C23"/>
    <mergeCell ref="A24:A25"/>
    <mergeCell ref="B24:C24"/>
    <mergeCell ref="D24:D25"/>
    <mergeCell ref="B25:C25"/>
    <mergeCell ref="A18:A19"/>
    <mergeCell ref="A38:D38"/>
    <mergeCell ref="A33:D33"/>
    <mergeCell ref="A26:A27"/>
    <mergeCell ref="B26:C26"/>
    <mergeCell ref="D26:D27"/>
    <mergeCell ref="B27:C27"/>
    <mergeCell ref="A28:A29"/>
    <mergeCell ref="B28:C28"/>
    <mergeCell ref="B18:C18"/>
    <mergeCell ref="D18:D19"/>
    <mergeCell ref="B19:C19"/>
    <mergeCell ref="A20:A21"/>
    <mergeCell ref="B20:C20"/>
    <mergeCell ref="D20:D21"/>
    <mergeCell ref="B21:C21"/>
    <mergeCell ref="A14:A15"/>
    <mergeCell ref="B14:C14"/>
    <mergeCell ref="D14:D15"/>
    <mergeCell ref="B15:C15"/>
    <mergeCell ref="A16:A17"/>
    <mergeCell ref="B16:C16"/>
    <mergeCell ref="D16:D17"/>
    <mergeCell ref="B17:C17"/>
    <mergeCell ref="A10:A11"/>
    <mergeCell ref="B10:C10"/>
    <mergeCell ref="D10:D11"/>
    <mergeCell ref="B11:C11"/>
    <mergeCell ref="A12:A13"/>
    <mergeCell ref="B12:C12"/>
    <mergeCell ref="D12:D13"/>
    <mergeCell ref="B13:C13"/>
    <mergeCell ref="A3:D3"/>
    <mergeCell ref="C6:D6"/>
    <mergeCell ref="A7:A8"/>
    <mergeCell ref="B7:B8"/>
    <mergeCell ref="C7:D7"/>
    <mergeCell ref="C8:D8"/>
  </mergeCells>
  <phoneticPr fontId="1"/>
  <conditionalFormatting sqref="D12:D31">
    <cfRule type="duplicateValues" dxfId="1" priority="1" stopIfTrue="1"/>
  </conditionalFormatting>
  <dataValidations count="1">
    <dataValidation type="list" allowBlank="1" showInputMessage="1" showErrorMessage="1" sqref="D12:D31" xr:uid="{00000000-0002-0000-0500-000000000000}">
      <formula1>$E$36:$E$41</formula1>
    </dataValidation>
  </dataValidations>
  <printOptions horizontalCentered="1" verticalCentered="1"/>
  <pageMargins left="0.78740157480314965" right="0.78740157480314965" top="0.51181102362204722" bottom="0.47244094488188981"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E36"/>
  <sheetViews>
    <sheetView showZeros="0" view="pageBreakPreview" zoomScaleNormal="100" zoomScaleSheetLayoutView="100" workbookViewId="0">
      <selection activeCell="A4" sqref="A4"/>
    </sheetView>
  </sheetViews>
  <sheetFormatPr defaultColWidth="9" defaultRowHeight="13.2"/>
  <cols>
    <col min="1" max="1" width="5.88671875" style="28" customWidth="1"/>
    <col min="2" max="2" width="19.6640625" style="27" customWidth="1"/>
    <col min="3" max="3" width="35" style="27" customWidth="1"/>
    <col min="4" max="4" width="22.6640625" style="27" customWidth="1"/>
    <col min="5" max="5" width="9" style="27" customWidth="1"/>
    <col min="6" max="16384" width="9" style="27"/>
  </cols>
  <sheetData>
    <row r="1" spans="1:5" ht="19.5" customHeight="1">
      <c r="A1" s="237" t="s">
        <v>87</v>
      </c>
      <c r="B1" s="237"/>
      <c r="C1" s="237"/>
      <c r="D1" s="237"/>
      <c r="E1" s="33" t="s">
        <v>95</v>
      </c>
    </row>
    <row r="2" spans="1:5" ht="7.5" customHeight="1"/>
    <row r="3" spans="1:5" ht="19.5" customHeight="1">
      <c r="A3" s="221" t="s">
        <v>241</v>
      </c>
      <c r="B3" s="221"/>
      <c r="C3" s="221"/>
      <c r="D3" s="221"/>
    </row>
    <row r="4" spans="1:5" ht="7.5" customHeight="1">
      <c r="A4" s="29"/>
    </row>
    <row r="6" spans="1:5" ht="27" customHeight="1">
      <c r="A6" s="32" t="s">
        <v>88</v>
      </c>
      <c r="B6" s="31" t="s">
        <v>89</v>
      </c>
      <c r="C6" s="222" t="s">
        <v>205</v>
      </c>
      <c r="D6" s="223"/>
    </row>
    <row r="7" spans="1:5" ht="21" customHeight="1">
      <c r="A7" s="224">
        <f>'申込書(女子)'!G4</f>
        <v>0</v>
      </c>
      <c r="B7" s="226" t="str">
        <f>IFERROR(IF(A7="","",VLOOKUP(A7,'申込書(女子)'!K36:M70,3,FALSE)),"")</f>
        <v/>
      </c>
      <c r="C7" s="226">
        <f>'申込書(女子)'!F8</f>
        <v>0</v>
      </c>
      <c r="D7" s="228"/>
    </row>
    <row r="8" spans="1:5" ht="38.25" customHeight="1">
      <c r="A8" s="225"/>
      <c r="B8" s="227"/>
      <c r="C8" s="227"/>
      <c r="D8" s="229"/>
    </row>
    <row r="9" spans="1:5" ht="18.75" customHeight="1">
      <c r="A9" s="30"/>
      <c r="B9" s="30"/>
      <c r="C9" s="30"/>
      <c r="D9" s="30"/>
    </row>
    <row r="10" spans="1:5" ht="15" customHeight="1">
      <c r="A10" s="230" t="s">
        <v>92</v>
      </c>
      <c r="B10" s="222" t="s">
        <v>90</v>
      </c>
      <c r="C10" s="222"/>
      <c r="D10" s="223" t="s">
        <v>172</v>
      </c>
    </row>
    <row r="11" spans="1:5" ht="23.25" customHeight="1">
      <c r="A11" s="231"/>
      <c r="B11" s="233" t="s">
        <v>94</v>
      </c>
      <c r="C11" s="233"/>
      <c r="D11" s="232"/>
    </row>
    <row r="12" spans="1:5" ht="22.5" customHeight="1">
      <c r="A12" s="224">
        <v>1</v>
      </c>
      <c r="B12" s="226" t="str">
        <f>Data1!J13</f>
        <v/>
      </c>
      <c r="C12" s="226"/>
      <c r="D12" s="234"/>
    </row>
    <row r="13" spans="1:5" ht="32.25" customHeight="1">
      <c r="A13" s="224"/>
      <c r="B13" s="226" t="str">
        <f>Data1!I13</f>
        <v/>
      </c>
      <c r="C13" s="226"/>
      <c r="D13" s="234"/>
    </row>
    <row r="14" spans="1:5" ht="22.5" customHeight="1">
      <c r="A14" s="224">
        <v>2</v>
      </c>
      <c r="B14" s="226" t="str">
        <f>Data1!J14</f>
        <v/>
      </c>
      <c r="C14" s="226"/>
      <c r="D14" s="234"/>
    </row>
    <row r="15" spans="1:5" ht="32.25" customHeight="1">
      <c r="A15" s="224"/>
      <c r="B15" s="226" t="str">
        <f>Data1!I14</f>
        <v/>
      </c>
      <c r="C15" s="226"/>
      <c r="D15" s="234"/>
    </row>
    <row r="16" spans="1:5" ht="22.5" customHeight="1">
      <c r="A16" s="224">
        <v>3</v>
      </c>
      <c r="B16" s="226" t="str">
        <f>Data1!J15</f>
        <v/>
      </c>
      <c r="C16" s="226"/>
      <c r="D16" s="234"/>
    </row>
    <row r="17" spans="1:5" ht="32.25" customHeight="1">
      <c r="A17" s="224"/>
      <c r="B17" s="226" t="str">
        <f>Data1!I15</f>
        <v/>
      </c>
      <c r="C17" s="226"/>
      <c r="D17" s="234"/>
    </row>
    <row r="18" spans="1:5" ht="22.5" customHeight="1">
      <c r="A18" s="224">
        <v>4</v>
      </c>
      <c r="B18" s="226" t="str">
        <f>Data1!J16</f>
        <v/>
      </c>
      <c r="C18" s="226"/>
      <c r="D18" s="234"/>
    </row>
    <row r="19" spans="1:5" ht="32.25" customHeight="1">
      <c r="A19" s="224"/>
      <c r="B19" s="226" t="str">
        <f>Data1!I16</f>
        <v/>
      </c>
      <c r="C19" s="226"/>
      <c r="D19" s="234"/>
    </row>
    <row r="20" spans="1:5" ht="22.5" customHeight="1">
      <c r="A20" s="224">
        <v>5</v>
      </c>
      <c r="B20" s="226" t="str">
        <f>Data1!J17</f>
        <v/>
      </c>
      <c r="C20" s="226"/>
      <c r="D20" s="234"/>
    </row>
    <row r="21" spans="1:5" ht="32.25" customHeight="1">
      <c r="A21" s="224"/>
      <c r="B21" s="226" t="str">
        <f>Data1!I17</f>
        <v/>
      </c>
      <c r="C21" s="226"/>
      <c r="D21" s="234"/>
    </row>
    <row r="22" spans="1:5" ht="22.5" customHeight="1">
      <c r="A22" s="224">
        <v>6</v>
      </c>
      <c r="B22" s="226" t="str">
        <f>Data1!J18</f>
        <v/>
      </c>
      <c r="C22" s="226"/>
      <c r="D22" s="234"/>
    </row>
    <row r="23" spans="1:5" ht="32.25" customHeight="1">
      <c r="A23" s="224"/>
      <c r="B23" s="226" t="str">
        <f>Data1!I18</f>
        <v/>
      </c>
      <c r="C23" s="226"/>
      <c r="D23" s="234"/>
    </row>
    <row r="24" spans="1:5" ht="22.5" customHeight="1">
      <c r="A24" s="224">
        <v>7</v>
      </c>
      <c r="B24" s="226" t="str">
        <f>Data1!J19</f>
        <v/>
      </c>
      <c r="C24" s="226"/>
      <c r="D24" s="234"/>
    </row>
    <row r="25" spans="1:5" ht="32.25" customHeight="1">
      <c r="A25" s="224"/>
      <c r="B25" s="226" t="str">
        <f>Data1!I19</f>
        <v/>
      </c>
      <c r="C25" s="226"/>
      <c r="D25" s="234"/>
    </row>
    <row r="26" spans="1:5" ht="22.5" customHeight="1">
      <c r="A26" s="224">
        <v>8</v>
      </c>
      <c r="B26" s="226" t="str">
        <f>Data1!J20</f>
        <v/>
      </c>
      <c r="C26" s="226"/>
      <c r="D26" s="234"/>
    </row>
    <row r="27" spans="1:5" ht="32.25" customHeight="1">
      <c r="A27" s="224"/>
      <c r="B27" s="226" t="str">
        <f>Data1!I20</f>
        <v/>
      </c>
      <c r="C27" s="226"/>
      <c r="D27" s="234"/>
    </row>
    <row r="28" spans="1:5" ht="21.75" customHeight="1">
      <c r="A28" s="36"/>
      <c r="B28" s="36"/>
      <c r="C28" s="36"/>
      <c r="D28" s="36"/>
    </row>
    <row r="29" spans="1:5" ht="126.75" customHeight="1">
      <c r="A29" s="236" t="s">
        <v>174</v>
      </c>
      <c r="B29" s="236"/>
      <c r="C29" s="236"/>
      <c r="D29" s="236"/>
    </row>
    <row r="30" spans="1:5" ht="21.75" customHeight="1">
      <c r="A30" s="29" t="s">
        <v>91</v>
      </c>
      <c r="B30" s="33" t="s">
        <v>156</v>
      </c>
    </row>
    <row r="31" spans="1:5" ht="21.75" customHeight="1">
      <c r="A31" s="29"/>
    </row>
    <row r="32" spans="1:5" hidden="1">
      <c r="E32" s="27" t="s">
        <v>182</v>
      </c>
    </row>
    <row r="33" spans="1:5" hidden="1">
      <c r="E33" s="27" t="s">
        <v>183</v>
      </c>
    </row>
    <row r="34" spans="1:5" hidden="1">
      <c r="A34" s="235"/>
      <c r="B34" s="235"/>
      <c r="C34" s="235"/>
      <c r="D34" s="235"/>
      <c r="E34" s="27" t="s">
        <v>184</v>
      </c>
    </row>
    <row r="35" spans="1:5" hidden="1">
      <c r="E35" s="27" t="s">
        <v>185</v>
      </c>
    </row>
    <row r="36" spans="1:5" hidden="1">
      <c r="E36" s="27" t="s">
        <v>186</v>
      </c>
    </row>
  </sheetData>
  <sheetProtection algorithmName="SHA-512" hashValue="5GcEnblxLoP83Jlng6Wm0DTLBZgDO4+bE1QhmrLnD0P72ICl7/KVTp7gvI6vOX6koyl6mVNH5NqaxbsXRCsCLQ==" saltValue="nxgd78gQqQNLIibi15OEiw==" spinCount="100000" sheet="1" objects="1" scenarios="1"/>
  <protectedRanges>
    <protectedRange sqref="D12:D27" name="オーダー"/>
  </protectedRanges>
  <mergeCells count="45">
    <mergeCell ref="A1:D1"/>
    <mergeCell ref="A3:D3"/>
    <mergeCell ref="C6:D6"/>
    <mergeCell ref="A7:A8"/>
    <mergeCell ref="B7:B8"/>
    <mergeCell ref="C7:D7"/>
    <mergeCell ref="C8:D8"/>
    <mergeCell ref="A10:A11"/>
    <mergeCell ref="B10:C10"/>
    <mergeCell ref="D10:D11"/>
    <mergeCell ref="B11:C11"/>
    <mergeCell ref="A12:A13"/>
    <mergeCell ref="B12:C12"/>
    <mergeCell ref="D12:D13"/>
    <mergeCell ref="B13:C13"/>
    <mergeCell ref="A14:A15"/>
    <mergeCell ref="B14:C14"/>
    <mergeCell ref="D14:D15"/>
    <mergeCell ref="B15:C15"/>
    <mergeCell ref="A16:A17"/>
    <mergeCell ref="B16:C16"/>
    <mergeCell ref="D16:D17"/>
    <mergeCell ref="B17:C17"/>
    <mergeCell ref="A18:A19"/>
    <mergeCell ref="B18:C18"/>
    <mergeCell ref="D18:D19"/>
    <mergeCell ref="B19:C19"/>
    <mergeCell ref="A20:A21"/>
    <mergeCell ref="B20:C20"/>
    <mergeCell ref="D20:D21"/>
    <mergeCell ref="B21:C21"/>
    <mergeCell ref="A22:A23"/>
    <mergeCell ref="B22:C22"/>
    <mergeCell ref="D22:D23"/>
    <mergeCell ref="B23:C23"/>
    <mergeCell ref="A24:A25"/>
    <mergeCell ref="B24:C24"/>
    <mergeCell ref="D24:D25"/>
    <mergeCell ref="B25:C25"/>
    <mergeCell ref="A34:D34"/>
    <mergeCell ref="A29:D29"/>
    <mergeCell ref="A26:A27"/>
    <mergeCell ref="B26:C26"/>
    <mergeCell ref="D26:D27"/>
    <mergeCell ref="B27:C27"/>
  </mergeCells>
  <phoneticPr fontId="1"/>
  <conditionalFormatting sqref="D12:D27">
    <cfRule type="duplicateValues" dxfId="0" priority="1" stopIfTrue="1"/>
  </conditionalFormatting>
  <dataValidations count="1">
    <dataValidation type="list" allowBlank="1" showInputMessage="1" showErrorMessage="1" sqref="D12:D27" xr:uid="{00000000-0002-0000-0600-000000000000}">
      <formula1>$E$32:$E$36</formula1>
    </dataValidation>
  </dataValidations>
  <printOptions horizontalCentered="1" verticalCentered="1"/>
  <pageMargins left="0.78740157480314965" right="0.78740157480314965" top="0.51181102362204722" bottom="0.47244094488188981"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F54"/>
  <sheetViews>
    <sheetView showZeros="0" view="pageBreakPreview" zoomScaleNormal="100" zoomScaleSheetLayoutView="100" workbookViewId="0">
      <selection activeCell="A4" sqref="A4"/>
    </sheetView>
  </sheetViews>
  <sheetFormatPr defaultRowHeight="13.2"/>
  <cols>
    <col min="1" max="1" width="12.44140625" customWidth="1"/>
    <col min="2" max="2" width="12.6640625" customWidth="1"/>
    <col min="3" max="3" width="27.6640625" customWidth="1"/>
    <col min="4" max="4" width="12.6640625" customWidth="1"/>
    <col min="5" max="5" width="27.6640625" customWidth="1"/>
  </cols>
  <sheetData>
    <row r="1" spans="1:6" s="27" customFormat="1" ht="19.5" customHeight="1">
      <c r="A1" s="262" t="s">
        <v>206</v>
      </c>
      <c r="B1" s="263"/>
      <c r="C1" s="263"/>
      <c r="D1" s="263"/>
      <c r="E1" s="263"/>
      <c r="F1" s="33" t="s">
        <v>141</v>
      </c>
    </row>
    <row r="2" spans="1:6" s="27" customFormat="1" ht="13.5" customHeight="1">
      <c r="A2" s="48"/>
      <c r="B2" s="48"/>
      <c r="C2" s="48"/>
      <c r="D2" s="48"/>
      <c r="E2" s="48"/>
      <c r="F2" s="33"/>
    </row>
    <row r="3" spans="1:6" s="27" customFormat="1" ht="19.5" customHeight="1">
      <c r="A3" s="221" t="s">
        <v>242</v>
      </c>
      <c r="B3" s="221"/>
      <c r="C3" s="221"/>
      <c r="D3" s="221"/>
      <c r="E3" s="221"/>
    </row>
    <row r="4" spans="1:6" s="27" customFormat="1" ht="13.5" customHeight="1">
      <c r="A4" s="28"/>
    </row>
    <row r="5" spans="1:6" s="27" customFormat="1" ht="27" customHeight="1">
      <c r="A5" s="32" t="s">
        <v>140</v>
      </c>
      <c r="B5" s="264" t="s">
        <v>122</v>
      </c>
      <c r="C5" s="265"/>
      <c r="D5" s="264" t="s">
        <v>207</v>
      </c>
      <c r="E5" s="266"/>
    </row>
    <row r="6" spans="1:6" s="27" customFormat="1" ht="46.5" customHeight="1">
      <c r="A6" s="64">
        <f>'申込書(男子)'!G4</f>
        <v>0</v>
      </c>
      <c r="B6" s="267" t="str">
        <f>'申込書(男子)'!B7</f>
        <v/>
      </c>
      <c r="C6" s="268"/>
      <c r="D6" s="269"/>
      <c r="E6" s="270"/>
    </row>
    <row r="7" spans="1:6" s="27" customFormat="1" ht="51.75" customHeight="1">
      <c r="A7" s="273" t="s">
        <v>142</v>
      </c>
      <c r="B7" s="273"/>
      <c r="C7" s="273"/>
      <c r="D7" s="273"/>
      <c r="E7" s="273"/>
    </row>
    <row r="8" spans="1:6" s="27" customFormat="1" ht="33" customHeight="1" thickBot="1">
      <c r="A8" s="278" t="s">
        <v>153</v>
      </c>
      <c r="B8" s="278"/>
      <c r="C8" s="278"/>
      <c r="D8" s="279"/>
      <c r="E8" s="279"/>
    </row>
    <row r="9" spans="1:6" ht="24.75" customHeight="1" thickTop="1">
      <c r="A9" s="271" t="s">
        <v>137</v>
      </c>
      <c r="B9" s="274" t="s">
        <v>158</v>
      </c>
      <c r="C9" s="275"/>
      <c r="D9" s="276" t="s">
        <v>159</v>
      </c>
      <c r="E9" s="277"/>
    </row>
    <row r="10" spans="1:6" ht="29.25" customHeight="1">
      <c r="A10" s="272"/>
      <c r="B10" s="49" t="s">
        <v>138</v>
      </c>
      <c r="C10" s="66" t="s">
        <v>139</v>
      </c>
      <c r="D10" s="69" t="s">
        <v>138</v>
      </c>
      <c r="E10" s="70" t="s">
        <v>139</v>
      </c>
    </row>
    <row r="11" spans="1:6" ht="18.75" customHeight="1">
      <c r="A11" s="251"/>
      <c r="B11" s="252"/>
      <c r="C11" s="65" t="str">
        <f>IFERROR(VLOOKUP(B11,Data1!$A$1:$J$11,10),"")</f>
        <v/>
      </c>
      <c r="D11" s="253"/>
      <c r="E11" s="71" t="str">
        <f>IFERROR(VLOOKUP(D11,Data1!$A$1:$J$11,10),"")</f>
        <v/>
      </c>
    </row>
    <row r="12" spans="1:6" ht="30.75" customHeight="1">
      <c r="A12" s="251"/>
      <c r="B12" s="252"/>
      <c r="C12" s="67" t="str">
        <f>IFERROR(VLOOKUP(B11,Data1!$A$1:$J$11,9),"")</f>
        <v/>
      </c>
      <c r="D12" s="253"/>
      <c r="E12" s="72" t="str">
        <f>IFERROR(VLOOKUP(D11,Data1!$A$1:$J$11,9),"")</f>
        <v/>
      </c>
    </row>
    <row r="13" spans="1:6" ht="18.75" customHeight="1">
      <c r="A13" s="251"/>
      <c r="B13" s="252"/>
      <c r="C13" s="65" t="str">
        <f>IFERROR(VLOOKUP(B13,Data1!$A$1:$J$11,10),"")</f>
        <v/>
      </c>
      <c r="D13" s="253"/>
      <c r="E13" s="71" t="str">
        <f>IFERROR(VLOOKUP(D13,Data1!$A$1:$J$11,10),"")</f>
        <v/>
      </c>
    </row>
    <row r="14" spans="1:6" ht="30.75" customHeight="1">
      <c r="A14" s="251"/>
      <c r="B14" s="252"/>
      <c r="C14" s="67" t="str">
        <f>IFERROR(VLOOKUP(B13,Data1!$A$1:$J$11,9),"")</f>
        <v/>
      </c>
      <c r="D14" s="253"/>
      <c r="E14" s="72" t="str">
        <f>IFERROR(VLOOKUP(D13,Data1!$A$1:$J$11,9),"")</f>
        <v/>
      </c>
    </row>
    <row r="15" spans="1:6" ht="18.75" customHeight="1">
      <c r="A15" s="251"/>
      <c r="B15" s="252"/>
      <c r="C15" s="65" t="str">
        <f>IFERROR(VLOOKUP(B15,Data1!$A$1:$J$11,10),"")</f>
        <v/>
      </c>
      <c r="D15" s="253"/>
      <c r="E15" s="71" t="str">
        <f>IFERROR(VLOOKUP(D15,Data1!$A$1:$J$11,10),"")</f>
        <v/>
      </c>
    </row>
    <row r="16" spans="1:6" ht="30.75" customHeight="1">
      <c r="A16" s="251"/>
      <c r="B16" s="252"/>
      <c r="C16" s="67" t="str">
        <f>IFERROR(VLOOKUP(B15,Data1!$A$1:$J$11,9),"")</f>
        <v/>
      </c>
      <c r="D16" s="253"/>
      <c r="E16" s="72" t="str">
        <f>IFERROR(VLOOKUP(D15,Data1!$A$1:$J$11,9),"")</f>
        <v/>
      </c>
    </row>
    <row r="17" spans="1:5" ht="18.75" customHeight="1">
      <c r="A17" s="251"/>
      <c r="B17" s="252"/>
      <c r="C17" s="65" t="str">
        <f>IFERROR(VLOOKUP(B17,Data1!$A$1:$J$11,10),"")</f>
        <v/>
      </c>
      <c r="D17" s="253"/>
      <c r="E17" s="71" t="str">
        <f>IFERROR(VLOOKUP(D17,Data1!$A$1:$J$11,10),"")</f>
        <v/>
      </c>
    </row>
    <row r="18" spans="1:5" ht="30.75" customHeight="1">
      <c r="A18" s="251"/>
      <c r="B18" s="252"/>
      <c r="C18" s="67" t="str">
        <f>IFERROR(VLOOKUP(B17,Data1!$A$1:$J$11,9),"")</f>
        <v/>
      </c>
      <c r="D18" s="253"/>
      <c r="E18" s="72" t="str">
        <f>IFERROR(VLOOKUP(D17,Data1!$A$1:$J$11,9),"")</f>
        <v/>
      </c>
    </row>
    <row r="19" spans="1:5" ht="18.75" customHeight="1">
      <c r="A19" s="251"/>
      <c r="B19" s="252"/>
      <c r="C19" s="65" t="str">
        <f>IFERROR(VLOOKUP(B19,Data1!$A$1:$J$11,10),"")</f>
        <v/>
      </c>
      <c r="D19" s="253"/>
      <c r="E19" s="71" t="str">
        <f>IFERROR(VLOOKUP(D19,Data1!$A$1:$J$11,10),"")</f>
        <v/>
      </c>
    </row>
    <row r="20" spans="1:5" ht="30.75" customHeight="1">
      <c r="A20" s="251"/>
      <c r="B20" s="252"/>
      <c r="C20" s="67" t="str">
        <f>IFERROR(VLOOKUP(B19,Data1!$A$1:$J$11,9),"")</f>
        <v/>
      </c>
      <c r="D20" s="253"/>
      <c r="E20" s="72" t="str">
        <f>IFERROR(VLOOKUP(D19,Data1!$A$1:$J$11,9),"")</f>
        <v/>
      </c>
    </row>
    <row r="21" spans="1:5" ht="18.75" customHeight="1">
      <c r="A21" s="251"/>
      <c r="B21" s="252"/>
      <c r="C21" s="65" t="str">
        <f>IFERROR(VLOOKUP(B21,Data1!$A$1:$J$11,10),"")</f>
        <v/>
      </c>
      <c r="D21" s="253"/>
      <c r="E21" s="71" t="str">
        <f>IFERROR(VLOOKUP(D21,Data1!$A$1:$J$11,10),"")</f>
        <v/>
      </c>
    </row>
    <row r="22" spans="1:5" ht="30.75" customHeight="1" thickBot="1">
      <c r="A22" s="259"/>
      <c r="B22" s="260"/>
      <c r="C22" s="68" t="str">
        <f>IFERROR(VLOOKUP(B21,Data1!$A$1:$J$11,9),"")</f>
        <v/>
      </c>
      <c r="D22" s="261"/>
      <c r="E22" s="73" t="str">
        <f>IFERROR(VLOOKUP(D21,Data1!$A$1:$J$11,9),"")</f>
        <v/>
      </c>
    </row>
    <row r="23" spans="1:5" ht="10.5" customHeight="1" thickTop="1">
      <c r="A23" s="52"/>
      <c r="B23" s="52"/>
      <c r="C23" s="52"/>
      <c r="D23" s="52"/>
      <c r="E23" s="52"/>
    </row>
    <row r="24" spans="1:5" ht="75" customHeight="1">
      <c r="A24" s="254" t="s">
        <v>155</v>
      </c>
      <c r="B24" s="255"/>
      <c r="C24" s="256" t="s">
        <v>169</v>
      </c>
      <c r="D24" s="257"/>
      <c r="E24" s="258"/>
    </row>
    <row r="25" spans="1:5" ht="18" customHeight="1">
      <c r="A25" s="52"/>
      <c r="B25" s="52"/>
      <c r="C25" s="52"/>
      <c r="D25" s="52"/>
      <c r="E25" s="52"/>
    </row>
    <row r="26" spans="1:5" ht="26.25" customHeight="1">
      <c r="A26" s="242" t="s">
        <v>157</v>
      </c>
      <c r="B26" s="243"/>
      <c r="C26" s="243"/>
      <c r="D26" s="243"/>
      <c r="E26" s="244"/>
    </row>
    <row r="27" spans="1:5" s="53" customFormat="1" ht="57.75" customHeight="1">
      <c r="A27" s="239" t="s">
        <v>176</v>
      </c>
      <c r="B27" s="240"/>
      <c r="C27" s="240"/>
      <c r="D27" s="240"/>
      <c r="E27" s="241"/>
    </row>
    <row r="28" spans="1:5" ht="9" customHeight="1"/>
    <row r="29" spans="1:5" ht="13.8" thickBot="1">
      <c r="A29" s="63" t="s">
        <v>145</v>
      </c>
      <c r="B29" s="63"/>
      <c r="C29" s="63"/>
      <c r="D29" s="63"/>
      <c r="E29" s="63"/>
    </row>
    <row r="30" spans="1:5" ht="24" customHeight="1" thickTop="1">
      <c r="B30" s="245" t="s">
        <v>146</v>
      </c>
      <c r="C30" s="50" t="s">
        <v>143</v>
      </c>
      <c r="D30" s="247" t="s">
        <v>154</v>
      </c>
      <c r="E30" s="249"/>
    </row>
    <row r="31" spans="1:5" ht="47.25" customHeight="1" thickBot="1">
      <c r="B31" s="246"/>
      <c r="C31" s="51" t="s">
        <v>144</v>
      </c>
      <c r="D31" s="248"/>
      <c r="E31" s="250"/>
    </row>
    <row r="32" spans="1:5" ht="13.8" thickTop="1">
      <c r="A32" t="s">
        <v>81</v>
      </c>
    </row>
    <row r="38" spans="1:1" hidden="1">
      <c r="A38" t="s">
        <v>147</v>
      </c>
    </row>
    <row r="39" spans="1:1" hidden="1">
      <c r="A39" t="s">
        <v>148</v>
      </c>
    </row>
    <row r="40" spans="1:1" hidden="1">
      <c r="A40" t="s">
        <v>149</v>
      </c>
    </row>
    <row r="41" spans="1:1" hidden="1">
      <c r="A41" t="s">
        <v>150</v>
      </c>
    </row>
    <row r="42" spans="1:1" hidden="1">
      <c r="A42" t="s">
        <v>151</v>
      </c>
    </row>
    <row r="43" spans="1:1" hidden="1">
      <c r="A43" t="s">
        <v>152</v>
      </c>
    </row>
    <row r="44" spans="1:1" hidden="1"/>
    <row r="45" spans="1:1" hidden="1">
      <c r="A45">
        <v>1</v>
      </c>
    </row>
    <row r="46" spans="1:1" hidden="1">
      <c r="A46">
        <v>2</v>
      </c>
    </row>
    <row r="47" spans="1:1" hidden="1">
      <c r="A47">
        <v>3</v>
      </c>
    </row>
    <row r="48" spans="1:1" hidden="1">
      <c r="A48">
        <v>4</v>
      </c>
    </row>
    <row r="49" spans="1:1" hidden="1">
      <c r="A49">
        <v>5</v>
      </c>
    </row>
    <row r="50" spans="1:1" hidden="1">
      <c r="A50">
        <v>6</v>
      </c>
    </row>
    <row r="51" spans="1:1" hidden="1">
      <c r="A51">
        <v>7</v>
      </c>
    </row>
    <row r="52" spans="1:1" hidden="1">
      <c r="A52">
        <v>8</v>
      </c>
    </row>
    <row r="53" spans="1:1" hidden="1">
      <c r="A53">
        <v>9</v>
      </c>
    </row>
    <row r="54" spans="1:1" hidden="1">
      <c r="A54">
        <v>10</v>
      </c>
    </row>
  </sheetData>
  <sheetProtection algorithmName="SHA-512" hashValue="XxaHiGNU30Qd+ugzrq3XkVFDfK8XX+1BBHSSFaLoppiMwHbDwPqhN0RnHL9EKXxa6XWMhYgZs3CHEGi3/ZvddQ==" saltValue="jHsgZIcbDwxo1c/FPSXEvg==" spinCount="100000" sheet="1" objects="1" scenarios="1"/>
  <protectedRanges>
    <protectedRange sqref="A11:E22 C24" name="範囲1"/>
  </protectedRanges>
  <mergeCells count="36">
    <mergeCell ref="A9:A10"/>
    <mergeCell ref="A7:E7"/>
    <mergeCell ref="B9:C9"/>
    <mergeCell ref="D9:E9"/>
    <mergeCell ref="A3:E3"/>
    <mergeCell ref="A8:E8"/>
    <mergeCell ref="A1:E1"/>
    <mergeCell ref="B5:C5"/>
    <mergeCell ref="D5:E5"/>
    <mergeCell ref="B6:C6"/>
    <mergeCell ref="D6:E6"/>
    <mergeCell ref="A24:B24"/>
    <mergeCell ref="C24:E24"/>
    <mergeCell ref="A15:A16"/>
    <mergeCell ref="B15:B16"/>
    <mergeCell ref="D15:D16"/>
    <mergeCell ref="A17:A18"/>
    <mergeCell ref="B17:B18"/>
    <mergeCell ref="D17:D18"/>
    <mergeCell ref="A21:A22"/>
    <mergeCell ref="B21:B22"/>
    <mergeCell ref="D21:D22"/>
    <mergeCell ref="A19:A20"/>
    <mergeCell ref="B19:B20"/>
    <mergeCell ref="D19:D20"/>
    <mergeCell ref="A11:A12"/>
    <mergeCell ref="B11:B12"/>
    <mergeCell ref="D11:D12"/>
    <mergeCell ref="A13:A14"/>
    <mergeCell ref="B13:B14"/>
    <mergeCell ref="D13:D14"/>
    <mergeCell ref="A27:E27"/>
    <mergeCell ref="A26:E26"/>
    <mergeCell ref="B30:B31"/>
    <mergeCell ref="D30:D31"/>
    <mergeCell ref="E30:E31"/>
  </mergeCells>
  <phoneticPr fontId="1"/>
  <dataValidations count="2">
    <dataValidation type="list" allowBlank="1" showInputMessage="1" showErrorMessage="1" sqref="A11:A22" xr:uid="{00000000-0002-0000-0700-000000000000}">
      <formula1>$A$38:$A$43</formula1>
    </dataValidation>
    <dataValidation type="list" allowBlank="1" showInputMessage="1" showErrorMessage="1" sqref="B11:B22 D11:D22" xr:uid="{00000000-0002-0000-0700-000001000000}">
      <formula1>$A$45:$A$54</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ignoredErrors>
    <ignoredError sqref="C12:C22 E12 E22 E20 E18 E16 E14 E13 E15 E17 E19 E21"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F49"/>
  <sheetViews>
    <sheetView showZeros="0" view="pageBreakPreview" zoomScaleNormal="100" zoomScaleSheetLayoutView="100" workbookViewId="0">
      <selection activeCell="C2" sqref="C2"/>
    </sheetView>
  </sheetViews>
  <sheetFormatPr defaultRowHeight="13.2"/>
  <cols>
    <col min="1" max="1" width="12.44140625" customWidth="1"/>
    <col min="2" max="2" width="12.6640625" customWidth="1"/>
    <col min="3" max="3" width="27.6640625" customWidth="1"/>
    <col min="4" max="4" width="12.6640625" customWidth="1"/>
    <col min="5" max="5" width="27.6640625" customWidth="1"/>
  </cols>
  <sheetData>
    <row r="1" spans="1:6" s="27" customFormat="1" ht="19.5" customHeight="1">
      <c r="A1" s="262" t="s">
        <v>206</v>
      </c>
      <c r="B1" s="263"/>
      <c r="C1" s="263"/>
      <c r="D1" s="263"/>
      <c r="E1" s="263"/>
      <c r="F1" s="33" t="s">
        <v>141</v>
      </c>
    </row>
    <row r="2" spans="1:6" s="27" customFormat="1" ht="13.5" customHeight="1">
      <c r="A2" s="48"/>
      <c r="B2" s="48"/>
      <c r="C2" s="48"/>
      <c r="D2" s="48"/>
      <c r="E2" s="48"/>
      <c r="F2" s="33"/>
    </row>
    <row r="3" spans="1:6" s="27" customFormat="1" ht="19.5" customHeight="1">
      <c r="A3" s="221" t="s">
        <v>243</v>
      </c>
      <c r="B3" s="221"/>
      <c r="C3" s="221"/>
      <c r="D3" s="221"/>
      <c r="E3" s="221"/>
    </row>
    <row r="4" spans="1:6" s="27" customFormat="1" ht="13.5" customHeight="1">
      <c r="A4" s="28"/>
    </row>
    <row r="5" spans="1:6" s="27" customFormat="1" ht="27" customHeight="1">
      <c r="A5" s="32" t="s">
        <v>140</v>
      </c>
      <c r="B5" s="264" t="s">
        <v>122</v>
      </c>
      <c r="C5" s="265"/>
      <c r="D5" s="264" t="s">
        <v>207</v>
      </c>
      <c r="E5" s="266"/>
    </row>
    <row r="6" spans="1:6" s="27" customFormat="1" ht="46.5" customHeight="1">
      <c r="A6" s="64">
        <f>'申込書(女子)'!G4</f>
        <v>0</v>
      </c>
      <c r="B6" s="267" t="str">
        <f>'申込書(男子)'!B7</f>
        <v/>
      </c>
      <c r="C6" s="268"/>
      <c r="D6" s="269"/>
      <c r="E6" s="270"/>
    </row>
    <row r="7" spans="1:6" s="27" customFormat="1" ht="51.75" customHeight="1">
      <c r="A7" s="273" t="s">
        <v>142</v>
      </c>
      <c r="B7" s="273"/>
      <c r="C7" s="273"/>
      <c r="D7" s="273"/>
      <c r="E7" s="273"/>
    </row>
    <row r="8" spans="1:6" s="27" customFormat="1" ht="33" customHeight="1" thickBot="1">
      <c r="A8" s="278" t="s">
        <v>153</v>
      </c>
      <c r="B8" s="278"/>
      <c r="C8" s="278"/>
      <c r="D8" s="279"/>
      <c r="E8" s="279"/>
    </row>
    <row r="9" spans="1:6" ht="24.75" customHeight="1" thickTop="1">
      <c r="A9" s="271" t="s">
        <v>137</v>
      </c>
      <c r="B9" s="274" t="s">
        <v>158</v>
      </c>
      <c r="C9" s="275"/>
      <c r="D9" s="276" t="s">
        <v>159</v>
      </c>
      <c r="E9" s="277"/>
    </row>
    <row r="10" spans="1:6" ht="29.25" customHeight="1">
      <c r="A10" s="272"/>
      <c r="B10" s="49" t="s">
        <v>138</v>
      </c>
      <c r="C10" s="66" t="s">
        <v>139</v>
      </c>
      <c r="D10" s="69" t="s">
        <v>138</v>
      </c>
      <c r="E10" s="70" t="s">
        <v>139</v>
      </c>
    </row>
    <row r="11" spans="1:6" ht="20.25" customHeight="1">
      <c r="A11" s="251"/>
      <c r="B11" s="252"/>
      <c r="C11" s="65" t="str">
        <f>IFERROR(VLOOKUP(B11,Data1!$A$13:$J$20,10),"")</f>
        <v/>
      </c>
      <c r="D11" s="253"/>
      <c r="E11" s="71" t="str">
        <f>IFERROR(VLOOKUP(D11,Data1!$A$13:$J$20,10),"")</f>
        <v/>
      </c>
    </row>
    <row r="12" spans="1:6" ht="35.25" customHeight="1">
      <c r="A12" s="251"/>
      <c r="B12" s="252"/>
      <c r="C12" s="67" t="str">
        <f>IFERROR(VLOOKUP(B11,Data1!$A$13:$J$20,9),"")</f>
        <v/>
      </c>
      <c r="D12" s="253"/>
      <c r="E12" s="72" t="str">
        <f>IFERROR(VLOOKUP(D11,Data1!$A$13:$J$20,9),"")</f>
        <v/>
      </c>
    </row>
    <row r="13" spans="1:6" ht="20.25" customHeight="1">
      <c r="A13" s="251"/>
      <c r="B13" s="252"/>
      <c r="C13" s="65" t="str">
        <f>IFERROR(VLOOKUP(B13,Data1!$A$13:$J$20,10),"")</f>
        <v/>
      </c>
      <c r="D13" s="253"/>
      <c r="E13" s="71" t="str">
        <f>IFERROR(VLOOKUP(D13,Data1!$A$13:$J$20,10),"")</f>
        <v/>
      </c>
    </row>
    <row r="14" spans="1:6" ht="35.25" customHeight="1">
      <c r="A14" s="251"/>
      <c r="B14" s="252"/>
      <c r="C14" s="67" t="str">
        <f>IFERROR(VLOOKUP(B13,Data1!$A$13:$J$20,9),"")</f>
        <v/>
      </c>
      <c r="D14" s="253"/>
      <c r="E14" s="72" t="str">
        <f>IFERROR(VLOOKUP(D13,Data1!$A$13:$J$20,9),"")</f>
        <v/>
      </c>
    </row>
    <row r="15" spans="1:6" ht="20.25" customHeight="1">
      <c r="A15" s="251"/>
      <c r="B15" s="252"/>
      <c r="C15" s="65" t="str">
        <f>IFERROR(VLOOKUP(B15,Data1!$A$13:$J$20,10),"")</f>
        <v/>
      </c>
      <c r="D15" s="253"/>
      <c r="E15" s="71" t="str">
        <f>IFERROR(VLOOKUP(D15,Data1!$A$13:$J$20,10),"")</f>
        <v/>
      </c>
    </row>
    <row r="16" spans="1:6" ht="35.25" customHeight="1">
      <c r="A16" s="251"/>
      <c r="B16" s="252"/>
      <c r="C16" s="67" t="str">
        <f>IFERROR(VLOOKUP(B15,Data1!$A$13:$J$20,9),"")</f>
        <v/>
      </c>
      <c r="D16" s="253"/>
      <c r="E16" s="72" t="str">
        <f>IFERROR(VLOOKUP(D15,Data1!$A$13:$J$20,9),"")</f>
        <v/>
      </c>
    </row>
    <row r="17" spans="1:5" ht="20.25" customHeight="1">
      <c r="A17" s="251"/>
      <c r="B17" s="252"/>
      <c r="C17" s="65" t="str">
        <f>IFERROR(VLOOKUP(B17,Data1!$A$13:$J$20,10),"")</f>
        <v/>
      </c>
      <c r="D17" s="253"/>
      <c r="E17" s="71" t="str">
        <f>IFERROR(VLOOKUP(D17,Data1!$A$13:$J$20,10),"")</f>
        <v/>
      </c>
    </row>
    <row r="18" spans="1:5" ht="35.25" customHeight="1">
      <c r="A18" s="251"/>
      <c r="B18" s="252"/>
      <c r="C18" s="67" t="str">
        <f>IFERROR(VLOOKUP(B17,Data1!$A$13:$J$20,9),"")</f>
        <v/>
      </c>
      <c r="D18" s="253"/>
      <c r="E18" s="72" t="str">
        <f>IFERROR(VLOOKUP(D17,Data1!$A$13:$J$20,9),"")</f>
        <v/>
      </c>
    </row>
    <row r="19" spans="1:5" ht="20.25" customHeight="1">
      <c r="A19" s="251"/>
      <c r="B19" s="252"/>
      <c r="C19" s="65" t="str">
        <f>IFERROR(VLOOKUP(B19,Data1!$A$13:$J$20,10),"")</f>
        <v/>
      </c>
      <c r="D19" s="253"/>
      <c r="E19" s="71" t="str">
        <f>IFERROR(VLOOKUP(D19,Data1!$A$13:$J$20,10),"")</f>
        <v/>
      </c>
    </row>
    <row r="20" spans="1:5" ht="35.25" customHeight="1" thickBot="1">
      <c r="A20" s="259"/>
      <c r="B20" s="260"/>
      <c r="C20" s="68" t="str">
        <f>IFERROR(VLOOKUP(B19,Data1!$A$13:$J$20,9),"")</f>
        <v/>
      </c>
      <c r="D20" s="261"/>
      <c r="E20" s="73" t="str">
        <f>IFERROR(VLOOKUP(D19,Data1!$A$13:$J$20,9),"")</f>
        <v/>
      </c>
    </row>
    <row r="21" spans="1:5" ht="10.5" customHeight="1" thickTop="1">
      <c r="A21" s="52"/>
      <c r="B21" s="52"/>
      <c r="C21" s="52"/>
      <c r="D21" s="52"/>
      <c r="E21" s="52"/>
    </row>
    <row r="22" spans="1:5" ht="75" customHeight="1">
      <c r="A22" s="254" t="s">
        <v>155</v>
      </c>
      <c r="B22" s="255"/>
      <c r="C22" s="256" t="s">
        <v>168</v>
      </c>
      <c r="D22" s="257"/>
      <c r="E22" s="258"/>
    </row>
    <row r="23" spans="1:5" ht="18" customHeight="1">
      <c r="A23" s="52"/>
      <c r="B23" s="52"/>
      <c r="C23" s="52"/>
      <c r="D23" s="52"/>
      <c r="E23" s="52"/>
    </row>
    <row r="24" spans="1:5" ht="26.25" customHeight="1">
      <c r="A24" s="242" t="s">
        <v>157</v>
      </c>
      <c r="B24" s="243"/>
      <c r="C24" s="243"/>
      <c r="D24" s="243"/>
      <c r="E24" s="244"/>
    </row>
    <row r="25" spans="1:5" s="53" customFormat="1" ht="57.75" customHeight="1">
      <c r="A25" s="239" t="s">
        <v>176</v>
      </c>
      <c r="B25" s="240"/>
      <c r="C25" s="240"/>
      <c r="D25" s="240"/>
      <c r="E25" s="241"/>
    </row>
    <row r="26" spans="1:5" ht="9" customHeight="1"/>
    <row r="27" spans="1:5" ht="13.8" thickBot="1">
      <c r="A27" s="63" t="s">
        <v>145</v>
      </c>
      <c r="B27" s="63"/>
      <c r="C27" s="63"/>
      <c r="D27" s="63"/>
      <c r="E27" s="63"/>
    </row>
    <row r="28" spans="1:5" ht="24" customHeight="1" thickTop="1">
      <c r="B28" s="245" t="s">
        <v>146</v>
      </c>
      <c r="C28" s="50" t="s">
        <v>143</v>
      </c>
      <c r="D28" s="247" t="s">
        <v>154</v>
      </c>
      <c r="E28" s="249"/>
    </row>
    <row r="29" spans="1:5" ht="47.25" customHeight="1" thickBot="1">
      <c r="B29" s="246"/>
      <c r="C29" s="51" t="s">
        <v>144</v>
      </c>
      <c r="D29" s="248"/>
      <c r="E29" s="250"/>
    </row>
    <row r="30" spans="1:5" ht="13.8" thickTop="1">
      <c r="A30" t="s">
        <v>156</v>
      </c>
    </row>
    <row r="36" spans="1:1" hidden="1">
      <c r="A36" t="s">
        <v>147</v>
      </c>
    </row>
    <row r="37" spans="1:1" hidden="1">
      <c r="A37" t="s">
        <v>148</v>
      </c>
    </row>
    <row r="38" spans="1:1" hidden="1">
      <c r="A38" t="s">
        <v>149</v>
      </c>
    </row>
    <row r="39" spans="1:1" hidden="1">
      <c r="A39" t="s">
        <v>150</v>
      </c>
    </row>
    <row r="40" spans="1:1" hidden="1">
      <c r="A40" t="s">
        <v>151</v>
      </c>
    </row>
    <row r="41" spans="1:1" hidden="1"/>
    <row r="42" spans="1:1" hidden="1">
      <c r="A42">
        <v>1</v>
      </c>
    </row>
    <row r="43" spans="1:1" hidden="1">
      <c r="A43">
        <v>2</v>
      </c>
    </row>
    <row r="44" spans="1:1" hidden="1">
      <c r="A44">
        <v>3</v>
      </c>
    </row>
    <row r="45" spans="1:1" hidden="1">
      <c r="A45">
        <v>4</v>
      </c>
    </row>
    <row r="46" spans="1:1" hidden="1">
      <c r="A46">
        <v>5</v>
      </c>
    </row>
    <row r="47" spans="1:1" hidden="1">
      <c r="A47">
        <v>6</v>
      </c>
    </row>
    <row r="48" spans="1:1" hidden="1">
      <c r="A48">
        <v>7</v>
      </c>
    </row>
    <row r="49" spans="1:1" hidden="1">
      <c r="A49">
        <v>8</v>
      </c>
    </row>
  </sheetData>
  <sheetProtection algorithmName="SHA-512" hashValue="XHAX3NE1/lDsw7wSG+DV+FVvtvC3TcTWWMyHQ3WHKtPpnVFfVwZneg/ZtLpWaLV9YfQy4Oa9Op2V4RIm4aKdfw==" saltValue="64UjyINP5TIk6L5odtAa/Q==" spinCount="100000" sheet="1" objects="1" scenarios="1"/>
  <protectedRanges>
    <protectedRange sqref="A11:E20 C22 C22" name="範囲1"/>
  </protectedRanges>
  <mergeCells count="33">
    <mergeCell ref="A11:A12"/>
    <mergeCell ref="B11:B12"/>
    <mergeCell ref="D11:D12"/>
    <mergeCell ref="A1:E1"/>
    <mergeCell ref="A3:E3"/>
    <mergeCell ref="B5:C5"/>
    <mergeCell ref="D5:E5"/>
    <mergeCell ref="B6:C6"/>
    <mergeCell ref="D6:E6"/>
    <mergeCell ref="A7:E7"/>
    <mergeCell ref="A8:E8"/>
    <mergeCell ref="A9:A10"/>
    <mergeCell ref="B9:C9"/>
    <mergeCell ref="D9:E9"/>
    <mergeCell ref="A17:A18"/>
    <mergeCell ref="B17:B18"/>
    <mergeCell ref="D17:D18"/>
    <mergeCell ref="A13:A14"/>
    <mergeCell ref="B13:B14"/>
    <mergeCell ref="D13:D14"/>
    <mergeCell ref="A15:A16"/>
    <mergeCell ref="B15:B16"/>
    <mergeCell ref="D15:D16"/>
    <mergeCell ref="A25:E25"/>
    <mergeCell ref="B28:B29"/>
    <mergeCell ref="D28:D29"/>
    <mergeCell ref="E28:E29"/>
    <mergeCell ref="A19:A20"/>
    <mergeCell ref="B19:B20"/>
    <mergeCell ref="D19:D20"/>
    <mergeCell ref="A22:B22"/>
    <mergeCell ref="C22:E22"/>
    <mergeCell ref="A24:E24"/>
  </mergeCells>
  <phoneticPr fontId="1"/>
  <dataValidations count="2">
    <dataValidation type="list" allowBlank="1" showInputMessage="1" showErrorMessage="1" sqref="A11:A20" xr:uid="{00000000-0002-0000-0800-000000000000}">
      <formula1>$A$36:$A$40</formula1>
    </dataValidation>
    <dataValidation type="list" allowBlank="1" showInputMessage="1" showErrorMessage="1" sqref="B11:B20 D11:D20" xr:uid="{00000000-0002-0000-0800-000001000000}">
      <formula1>$A$42:$A$49</formula1>
    </dataValidation>
  </dataValidations>
  <printOptions horizontalCentered="1" verticalCentered="1"/>
  <pageMargins left="0.51181102362204722" right="0.51181102362204722" top="0.35433070866141736" bottom="0.35433070866141736" header="0.31496062992125984" footer="0.31496062992125984"/>
  <pageSetup paperSize="9" orientation="portrait" r:id="rId1"/>
  <ignoredErrors>
    <ignoredError sqref="C12:C20 E12:E20"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21"/>
  <sheetViews>
    <sheetView showZeros="0" topLeftCell="U1" workbookViewId="0">
      <selection activeCell="T1" sqref="A1:T1048576"/>
    </sheetView>
  </sheetViews>
  <sheetFormatPr defaultColWidth="9.21875" defaultRowHeight="13.2"/>
  <cols>
    <col min="1" max="13" width="0" style="13" hidden="1" customWidth="1"/>
    <col min="14" max="14" width="0" style="15" hidden="1" customWidth="1"/>
    <col min="15" max="20" width="0" style="13" hidden="1" customWidth="1"/>
    <col min="21" max="16384" width="9.21875" style="13"/>
  </cols>
  <sheetData>
    <row r="1" spans="1:17">
      <c r="B1" s="13" t="s">
        <v>47</v>
      </c>
      <c r="C1" s="13" t="s">
        <v>48</v>
      </c>
      <c r="D1" s="13" t="s">
        <v>49</v>
      </c>
      <c r="E1" s="13" t="s">
        <v>50</v>
      </c>
      <c r="F1" s="13" t="s">
        <v>51</v>
      </c>
      <c r="G1" s="13" t="s">
        <v>52</v>
      </c>
      <c r="H1" s="13" t="s">
        <v>53</v>
      </c>
      <c r="I1" s="13" t="s">
        <v>54</v>
      </c>
      <c r="J1" s="13" t="s">
        <v>55</v>
      </c>
      <c r="K1" s="13" t="s">
        <v>56</v>
      </c>
      <c r="L1" s="13" t="s">
        <v>86</v>
      </c>
      <c r="M1" s="13" t="s">
        <v>57</v>
      </c>
      <c r="N1" s="15" t="s">
        <v>83</v>
      </c>
      <c r="O1" s="13" t="s">
        <v>58</v>
      </c>
      <c r="P1" s="13" t="s">
        <v>84</v>
      </c>
      <c r="Q1" s="13" t="s">
        <v>85</v>
      </c>
    </row>
    <row r="2" spans="1:17">
      <c r="A2" s="13">
        <v>1</v>
      </c>
      <c r="B2" s="13" t="str">
        <f t="shared" ref="B2:B11" si="0">IF(C2="","",IF(LEN(A2)=1,M2&amp;K2&amp;"0"&amp;A2,M2&amp;K2&amp;A2))</f>
        <v/>
      </c>
      <c r="C2" s="13" t="str">
        <f>IF('申込書(男子)'!B16="","",'申込書(男子)'!B16)</f>
        <v/>
      </c>
      <c r="D2" s="13" t="str">
        <f>IF('申込書(男子)'!C16="","",'申込書(男子)'!C16)</f>
        <v/>
      </c>
      <c r="E2" s="13" t="str">
        <f>IF('申込書(男子)'!D16="","",'申込書(男子)'!D16)</f>
        <v/>
      </c>
      <c r="F2" s="13" t="str">
        <f>IF('申込書(男子)'!E16="","",'申込書(男子)'!E16)</f>
        <v/>
      </c>
      <c r="G2" s="13" t="str">
        <f>IF('申込書(男子)'!F16="","",'申込書(男子)'!F16)</f>
        <v/>
      </c>
      <c r="H2" s="13" t="str">
        <f>IF(C2="","",LEN(C2)+LEN(D2))</f>
        <v/>
      </c>
      <c r="I2" s="14" t="str">
        <f>IF(C2="","",IF(H2&lt;=3,C2&amp;"　"&amp;D2&amp;"("&amp;G2&amp;")",C2&amp;"　"&amp;D2&amp;"("&amp;G2&amp;")"))</f>
        <v/>
      </c>
      <c r="J2" s="13" t="str">
        <f t="shared" ref="J2:J11" si="1">IF(E2="","",E2&amp;" "&amp;F2)</f>
        <v/>
      </c>
      <c r="K2" s="13" t="str">
        <f>IF(C2="","",1)</f>
        <v/>
      </c>
      <c r="L2" s="13">
        <f>'申込書(男子)'!$G$4</f>
        <v>0</v>
      </c>
      <c r="M2" s="13" t="str">
        <f>IF(L2="","",IF(LEN('申込書(男子)'!$G$4)=1,"47100"&amp;'申込書(男子)'!$G$4,"4710"&amp;'申込書(男子)'!$G$4))</f>
        <v>4710</v>
      </c>
      <c r="N2" s="15">
        <f t="shared" ref="N2:N11" si="2">IF(L2="","",17200)</f>
        <v>17200</v>
      </c>
      <c r="O2" s="13">
        <f t="shared" ref="O2:O11" si="3">IF(L2="","",47)</f>
        <v>47</v>
      </c>
      <c r="P2" s="13" t="str">
        <f>IF('申込書(男子)'!$G16="","",'申込書(男子)'!$G16)</f>
        <v/>
      </c>
      <c r="Q2" s="13" t="str">
        <f>IF('申込書(男子)'!$H16="","",'申込書(男子)'!$H16)</f>
        <v/>
      </c>
    </row>
    <row r="3" spans="1:17">
      <c r="A3" s="13">
        <v>2</v>
      </c>
      <c r="B3" s="13" t="str">
        <f t="shared" si="0"/>
        <v/>
      </c>
      <c r="C3" s="13" t="str">
        <f>IF('申込書(男子)'!B17="","",'申込書(男子)'!B17)</f>
        <v/>
      </c>
      <c r="D3" s="13" t="str">
        <f>IF('申込書(男子)'!C17="","",'申込書(男子)'!C17)</f>
        <v/>
      </c>
      <c r="E3" s="13" t="str">
        <f>IF('申込書(男子)'!D17="","",'申込書(男子)'!D17)</f>
        <v/>
      </c>
      <c r="F3" s="13" t="str">
        <f>IF('申込書(男子)'!E17="","",'申込書(男子)'!E17)</f>
        <v/>
      </c>
      <c r="G3" s="13" t="str">
        <f>IF('申込書(男子)'!F17="","",'申込書(男子)'!F17)</f>
        <v/>
      </c>
      <c r="H3" s="13" t="str">
        <f t="shared" ref="H3:H11" si="4">IF(C3="","",LEN(C3)+LEN(D3))</f>
        <v/>
      </c>
      <c r="I3" s="14" t="str">
        <f>IF(C3="","",IF(H3&lt;=3,C3&amp;"　"&amp;D3&amp;"("&amp;G3&amp;")",C3&amp;"　"&amp;D3&amp;"("&amp;G3&amp;")"))</f>
        <v/>
      </c>
      <c r="J3" s="13" t="str">
        <f t="shared" si="1"/>
        <v/>
      </c>
      <c r="K3" s="13" t="str">
        <f t="shared" ref="K3:K11" si="5">IF(C3="","",1)</f>
        <v/>
      </c>
      <c r="L3" s="13">
        <f>'申込書(男子)'!$G$4</f>
        <v>0</v>
      </c>
      <c r="M3" s="13" t="str">
        <f>IF(L3="","",IF(LEN('申込書(男子)'!$G$4)=1,"47100"&amp;'申込書(男子)'!$G$4,"4710"&amp;'申込書(男子)'!$G$4))</f>
        <v>4710</v>
      </c>
      <c r="N3" s="15">
        <f t="shared" si="2"/>
        <v>17200</v>
      </c>
      <c r="O3" s="13">
        <f t="shared" si="3"/>
        <v>47</v>
      </c>
      <c r="P3" s="13" t="str">
        <f>IF('申込書(男子)'!$G17="","",'申込書(男子)'!$G17)</f>
        <v/>
      </c>
      <c r="Q3" s="13" t="str">
        <f>IF('申込書(男子)'!$H17="","",'申込書(男子)'!$H17)</f>
        <v/>
      </c>
    </row>
    <row r="4" spans="1:17">
      <c r="A4" s="13">
        <v>3</v>
      </c>
      <c r="B4" s="13" t="str">
        <f t="shared" si="0"/>
        <v/>
      </c>
      <c r="C4" s="13" t="str">
        <f>IF('申込書(男子)'!B18="","",'申込書(男子)'!B18)</f>
        <v/>
      </c>
      <c r="D4" s="13" t="str">
        <f>IF('申込書(男子)'!C18="","",'申込書(男子)'!C18)</f>
        <v/>
      </c>
      <c r="E4" s="13" t="str">
        <f>IF('申込書(男子)'!D18="","",'申込書(男子)'!D18)</f>
        <v/>
      </c>
      <c r="F4" s="13" t="str">
        <f>IF('申込書(男子)'!E18="","",'申込書(男子)'!E18)</f>
        <v/>
      </c>
      <c r="G4" s="13" t="str">
        <f>IF('申込書(男子)'!F18="","",'申込書(男子)'!F18)</f>
        <v/>
      </c>
      <c r="H4" s="13" t="str">
        <f t="shared" si="4"/>
        <v/>
      </c>
      <c r="I4" s="14" t="str">
        <f>IF(C4="","",IF(H4&lt;=3,C4&amp;"　"&amp;D4&amp;"("&amp;G4&amp;")",C4&amp;"　"&amp;D4&amp;"("&amp;G4&amp;")"))</f>
        <v/>
      </c>
      <c r="J4" s="13" t="str">
        <f t="shared" si="1"/>
        <v/>
      </c>
      <c r="K4" s="13" t="str">
        <f t="shared" si="5"/>
        <v/>
      </c>
      <c r="L4" s="13">
        <f>'申込書(男子)'!$G$4</f>
        <v>0</v>
      </c>
      <c r="M4" s="13" t="str">
        <f>IF(L4="","",IF(LEN('申込書(男子)'!$G$4)=1,"47100"&amp;'申込書(男子)'!$G$4,"4710"&amp;'申込書(男子)'!$G$4))</f>
        <v>4710</v>
      </c>
      <c r="N4" s="15">
        <f t="shared" si="2"/>
        <v>17200</v>
      </c>
      <c r="O4" s="13">
        <f t="shared" si="3"/>
        <v>47</v>
      </c>
      <c r="P4" s="13" t="str">
        <f>IF('申込書(男子)'!$G18="","",'申込書(男子)'!$G18)</f>
        <v/>
      </c>
      <c r="Q4" s="13" t="str">
        <f>IF('申込書(男子)'!$H18="","",'申込書(男子)'!$H18)</f>
        <v/>
      </c>
    </row>
    <row r="5" spans="1:17">
      <c r="A5" s="13">
        <v>4</v>
      </c>
      <c r="B5" s="13" t="str">
        <f t="shared" si="0"/>
        <v/>
      </c>
      <c r="C5" s="13" t="str">
        <f>IF('申込書(男子)'!B19="","",'申込書(男子)'!B19)</f>
        <v/>
      </c>
      <c r="D5" s="13" t="str">
        <f>IF('申込書(男子)'!C19="","",'申込書(男子)'!C19)</f>
        <v/>
      </c>
      <c r="E5" s="13" t="str">
        <f>IF('申込書(男子)'!D19="","",'申込書(男子)'!D19)</f>
        <v/>
      </c>
      <c r="F5" s="13" t="str">
        <f>IF('申込書(男子)'!E19="","",'申込書(男子)'!E19)</f>
        <v/>
      </c>
      <c r="G5" s="13" t="str">
        <f>IF('申込書(男子)'!F19="","",'申込書(男子)'!F19)</f>
        <v/>
      </c>
      <c r="H5" s="13" t="str">
        <f t="shared" si="4"/>
        <v/>
      </c>
      <c r="I5" s="14" t="str">
        <f t="shared" ref="I5:I11" si="6">IF(C5="","",IF(H5&lt;=3,C5&amp;"　"&amp;D5&amp;"("&amp;G5&amp;")",C5&amp;"　"&amp;D5&amp;"("&amp;G5&amp;")"))</f>
        <v/>
      </c>
      <c r="J5" s="13" t="str">
        <f t="shared" si="1"/>
        <v/>
      </c>
      <c r="K5" s="13" t="str">
        <f t="shared" si="5"/>
        <v/>
      </c>
      <c r="L5" s="13">
        <f>'申込書(男子)'!$G$4</f>
        <v>0</v>
      </c>
      <c r="M5" s="13" t="str">
        <f>IF(L5="","",IF(LEN('申込書(男子)'!$G$4)=1,"47100"&amp;'申込書(男子)'!$G$4,"4710"&amp;'申込書(男子)'!$G$4))</f>
        <v>4710</v>
      </c>
      <c r="N5" s="15">
        <f t="shared" si="2"/>
        <v>17200</v>
      </c>
      <c r="O5" s="13">
        <f t="shared" si="3"/>
        <v>47</v>
      </c>
      <c r="P5" s="13" t="str">
        <f>IF('申込書(男子)'!$G19="","",'申込書(男子)'!$G19)</f>
        <v/>
      </c>
      <c r="Q5" s="13" t="str">
        <f>IF('申込書(男子)'!$H19="","",'申込書(男子)'!$H19)</f>
        <v/>
      </c>
    </row>
    <row r="6" spans="1:17">
      <c r="A6" s="13">
        <v>5</v>
      </c>
      <c r="B6" s="13" t="str">
        <f t="shared" si="0"/>
        <v/>
      </c>
      <c r="C6" s="13" t="str">
        <f>IF('申込書(男子)'!B20="","",'申込書(男子)'!B20)</f>
        <v/>
      </c>
      <c r="D6" s="13" t="str">
        <f>IF('申込書(男子)'!C20="","",'申込書(男子)'!C20)</f>
        <v/>
      </c>
      <c r="E6" s="13" t="str">
        <f>IF('申込書(男子)'!D20="","",'申込書(男子)'!D20)</f>
        <v/>
      </c>
      <c r="F6" s="13" t="str">
        <f>IF('申込書(男子)'!E20="","",'申込書(男子)'!E20)</f>
        <v/>
      </c>
      <c r="G6" s="13" t="str">
        <f>IF('申込書(男子)'!F20="","",'申込書(男子)'!F20)</f>
        <v/>
      </c>
      <c r="H6" s="13" t="str">
        <f t="shared" si="4"/>
        <v/>
      </c>
      <c r="I6" s="14" t="str">
        <f t="shared" si="6"/>
        <v/>
      </c>
      <c r="J6" s="13" t="str">
        <f t="shared" si="1"/>
        <v/>
      </c>
      <c r="K6" s="13" t="str">
        <f t="shared" si="5"/>
        <v/>
      </c>
      <c r="L6" s="13">
        <f>'申込書(男子)'!$G$4</f>
        <v>0</v>
      </c>
      <c r="M6" s="13" t="str">
        <f>IF(L6="","",IF(LEN('申込書(男子)'!$G$4)=1,"47100"&amp;'申込書(男子)'!$G$4,"4710"&amp;'申込書(男子)'!$G$4))</f>
        <v>4710</v>
      </c>
      <c r="N6" s="15">
        <f t="shared" si="2"/>
        <v>17200</v>
      </c>
      <c r="O6" s="13">
        <f t="shared" si="3"/>
        <v>47</v>
      </c>
      <c r="P6" s="13" t="str">
        <f>IF('申込書(男子)'!$G20="","",'申込書(男子)'!$G20)</f>
        <v/>
      </c>
      <c r="Q6" s="13" t="str">
        <f>IF('申込書(男子)'!$H20="","",'申込書(男子)'!$H20)</f>
        <v/>
      </c>
    </row>
    <row r="7" spans="1:17">
      <c r="A7" s="13">
        <v>6</v>
      </c>
      <c r="B7" s="13" t="str">
        <f t="shared" si="0"/>
        <v/>
      </c>
      <c r="C7" s="13" t="str">
        <f>IF('申込書(男子)'!B21="","",'申込書(男子)'!B21)</f>
        <v/>
      </c>
      <c r="D7" s="13" t="str">
        <f>IF('申込書(男子)'!C21="","",'申込書(男子)'!C21)</f>
        <v/>
      </c>
      <c r="E7" s="13" t="str">
        <f>IF('申込書(男子)'!D21="","",'申込書(男子)'!D21)</f>
        <v/>
      </c>
      <c r="F7" s="13" t="str">
        <f>IF('申込書(男子)'!E21="","",'申込書(男子)'!E21)</f>
        <v/>
      </c>
      <c r="G7" s="13" t="str">
        <f>IF('申込書(男子)'!F21="","",'申込書(男子)'!F21)</f>
        <v/>
      </c>
      <c r="H7" s="13" t="str">
        <f t="shared" si="4"/>
        <v/>
      </c>
      <c r="I7" s="14" t="str">
        <f t="shared" si="6"/>
        <v/>
      </c>
      <c r="J7" s="13" t="str">
        <f t="shared" si="1"/>
        <v/>
      </c>
      <c r="K7" s="13" t="str">
        <f t="shared" si="5"/>
        <v/>
      </c>
      <c r="L7" s="13">
        <f>'申込書(男子)'!$G$4</f>
        <v>0</v>
      </c>
      <c r="M7" s="13" t="str">
        <f>IF(L7="","",IF(LEN('申込書(男子)'!$G$4)=1,"47100"&amp;'申込書(男子)'!$G$4,"4710"&amp;'申込書(男子)'!$G$4))</f>
        <v>4710</v>
      </c>
      <c r="N7" s="15">
        <f t="shared" si="2"/>
        <v>17200</v>
      </c>
      <c r="O7" s="13">
        <f t="shared" si="3"/>
        <v>47</v>
      </c>
      <c r="P7" s="13" t="str">
        <f>IF('申込書(男子)'!$G21="","",'申込書(男子)'!$G21)</f>
        <v/>
      </c>
      <c r="Q7" s="13" t="str">
        <f>IF('申込書(男子)'!$H21="","",'申込書(男子)'!$H21)</f>
        <v/>
      </c>
    </row>
    <row r="8" spans="1:17">
      <c r="A8" s="13">
        <v>7</v>
      </c>
      <c r="B8" s="13" t="str">
        <f t="shared" si="0"/>
        <v/>
      </c>
      <c r="C8" s="13" t="str">
        <f>IF('申込書(男子)'!B22="","",'申込書(男子)'!B22)</f>
        <v/>
      </c>
      <c r="D8" s="13" t="str">
        <f>IF('申込書(男子)'!C22="","",'申込書(男子)'!C22)</f>
        <v/>
      </c>
      <c r="E8" s="13" t="str">
        <f>IF('申込書(男子)'!D22="","",'申込書(男子)'!D22)</f>
        <v/>
      </c>
      <c r="F8" s="13" t="str">
        <f>IF('申込書(男子)'!E22="","",'申込書(男子)'!E22)</f>
        <v/>
      </c>
      <c r="G8" s="13" t="str">
        <f>IF('申込書(男子)'!F22="","",'申込書(男子)'!F22)</f>
        <v/>
      </c>
      <c r="H8" s="13" t="str">
        <f t="shared" si="4"/>
        <v/>
      </c>
      <c r="I8" s="14" t="str">
        <f t="shared" si="6"/>
        <v/>
      </c>
      <c r="J8" s="13" t="str">
        <f t="shared" si="1"/>
        <v/>
      </c>
      <c r="K8" s="13" t="str">
        <f t="shared" si="5"/>
        <v/>
      </c>
      <c r="L8" s="13">
        <f>'申込書(男子)'!$G$4</f>
        <v>0</v>
      </c>
      <c r="M8" s="13" t="str">
        <f>IF(L8="","",IF(LEN('申込書(男子)'!$G$4)=1,"47100"&amp;'申込書(男子)'!$G$4,"4710"&amp;'申込書(男子)'!$G$4))</f>
        <v>4710</v>
      </c>
      <c r="N8" s="15">
        <f t="shared" si="2"/>
        <v>17200</v>
      </c>
      <c r="O8" s="13">
        <f t="shared" si="3"/>
        <v>47</v>
      </c>
      <c r="P8" s="13" t="str">
        <f>IF('申込書(男子)'!$G22="","",'申込書(男子)'!$G22)</f>
        <v/>
      </c>
      <c r="Q8" s="13" t="str">
        <f>IF('申込書(男子)'!$H22="","",'申込書(男子)'!$H22)</f>
        <v/>
      </c>
    </row>
    <row r="9" spans="1:17">
      <c r="A9" s="13">
        <v>8</v>
      </c>
      <c r="B9" s="13" t="str">
        <f t="shared" si="0"/>
        <v/>
      </c>
      <c r="C9" s="13" t="str">
        <f>IF('申込書(男子)'!B23="","",'申込書(男子)'!B23)</f>
        <v/>
      </c>
      <c r="D9" s="13" t="str">
        <f>IF('申込書(男子)'!C23="","",'申込書(男子)'!C23)</f>
        <v/>
      </c>
      <c r="E9" s="13" t="str">
        <f>IF('申込書(男子)'!D23="","",'申込書(男子)'!D23)</f>
        <v/>
      </c>
      <c r="F9" s="13" t="str">
        <f>IF('申込書(男子)'!E23="","",'申込書(男子)'!E23)</f>
        <v/>
      </c>
      <c r="G9" s="13" t="str">
        <f>IF('申込書(男子)'!F23="","",'申込書(男子)'!F23)</f>
        <v/>
      </c>
      <c r="H9" s="13" t="str">
        <f t="shared" si="4"/>
        <v/>
      </c>
      <c r="I9" s="14" t="str">
        <f t="shared" si="6"/>
        <v/>
      </c>
      <c r="J9" s="13" t="str">
        <f t="shared" si="1"/>
        <v/>
      </c>
      <c r="K9" s="13" t="str">
        <f t="shared" si="5"/>
        <v/>
      </c>
      <c r="L9" s="13">
        <f>'申込書(男子)'!$G$4</f>
        <v>0</v>
      </c>
      <c r="M9" s="13" t="str">
        <f>IF(L9="","",IF(LEN('申込書(男子)'!$G$4)=1,"47100"&amp;'申込書(男子)'!$G$4,"4710"&amp;'申込書(男子)'!$G$4))</f>
        <v>4710</v>
      </c>
      <c r="N9" s="15">
        <f t="shared" si="2"/>
        <v>17200</v>
      </c>
      <c r="O9" s="13">
        <f t="shared" si="3"/>
        <v>47</v>
      </c>
      <c r="P9" s="13" t="str">
        <f>IF('申込書(男子)'!$G23="","",'申込書(男子)'!$G23)</f>
        <v/>
      </c>
      <c r="Q9" s="13" t="str">
        <f>IF('申込書(男子)'!$H23="","",'申込書(男子)'!$H23)</f>
        <v/>
      </c>
    </row>
    <row r="10" spans="1:17">
      <c r="A10" s="13">
        <v>9</v>
      </c>
      <c r="B10" s="13" t="str">
        <f t="shared" si="0"/>
        <v/>
      </c>
      <c r="C10" s="13" t="str">
        <f>IF('申込書(男子)'!B24="","",'申込書(男子)'!B24)</f>
        <v/>
      </c>
      <c r="D10" s="13" t="str">
        <f>IF('申込書(男子)'!C24="","",'申込書(男子)'!C24)</f>
        <v/>
      </c>
      <c r="E10" s="13" t="str">
        <f>IF('申込書(男子)'!D24="","",'申込書(男子)'!D24)</f>
        <v/>
      </c>
      <c r="F10" s="13" t="str">
        <f>IF('申込書(男子)'!E24="","",'申込書(男子)'!E24)</f>
        <v/>
      </c>
      <c r="G10" s="13" t="str">
        <f>IF('申込書(男子)'!F24="","",'申込書(男子)'!F24)</f>
        <v/>
      </c>
      <c r="H10" s="13" t="str">
        <f t="shared" si="4"/>
        <v/>
      </c>
      <c r="I10" s="14" t="str">
        <f t="shared" si="6"/>
        <v/>
      </c>
      <c r="J10" s="13" t="str">
        <f t="shared" si="1"/>
        <v/>
      </c>
      <c r="K10" s="13" t="str">
        <f t="shared" si="5"/>
        <v/>
      </c>
      <c r="L10" s="13">
        <f>'申込書(男子)'!$G$4</f>
        <v>0</v>
      </c>
      <c r="M10" s="13" t="str">
        <f>IF(L10="","",IF(LEN('申込書(男子)'!$G$4)=1,"47100"&amp;'申込書(男子)'!$G$4,"4710"&amp;'申込書(男子)'!$G$4))</f>
        <v>4710</v>
      </c>
      <c r="N10" s="15">
        <f t="shared" si="2"/>
        <v>17200</v>
      </c>
      <c r="O10" s="13">
        <f t="shared" si="3"/>
        <v>47</v>
      </c>
      <c r="P10" s="13" t="str">
        <f>IF('申込書(男子)'!$G24="","",'申込書(男子)'!$G24)</f>
        <v/>
      </c>
      <c r="Q10" s="13" t="str">
        <f>IF('申込書(男子)'!$H24="","",'申込書(男子)'!$H24)</f>
        <v/>
      </c>
    </row>
    <row r="11" spans="1:17">
      <c r="A11" s="13">
        <v>10</v>
      </c>
      <c r="B11" s="13" t="str">
        <f t="shared" si="0"/>
        <v/>
      </c>
      <c r="C11" s="13" t="str">
        <f>IF('申込書(男子)'!B25="","",'申込書(男子)'!B25)</f>
        <v/>
      </c>
      <c r="D11" s="13" t="str">
        <f>IF('申込書(男子)'!C25="","",'申込書(男子)'!C25)</f>
        <v/>
      </c>
      <c r="E11" s="13" t="str">
        <f>IF('申込書(男子)'!D25="","",'申込書(男子)'!D25)</f>
        <v/>
      </c>
      <c r="F11" s="13" t="str">
        <f>IF('申込書(男子)'!E25="","",'申込書(男子)'!E25)</f>
        <v/>
      </c>
      <c r="G11" s="13" t="str">
        <f>IF('申込書(男子)'!F25="","",'申込書(男子)'!F25)</f>
        <v/>
      </c>
      <c r="H11" s="13" t="str">
        <f t="shared" si="4"/>
        <v/>
      </c>
      <c r="I11" s="14" t="str">
        <f t="shared" si="6"/>
        <v/>
      </c>
      <c r="J11" s="13" t="str">
        <f t="shared" si="1"/>
        <v/>
      </c>
      <c r="K11" s="13" t="str">
        <f t="shared" si="5"/>
        <v/>
      </c>
      <c r="L11" s="13">
        <f>'申込書(男子)'!$G$4</f>
        <v>0</v>
      </c>
      <c r="M11" s="13" t="str">
        <f>IF(L11="","",IF(LEN('申込書(男子)'!$G$4)=1,"47100"&amp;'申込書(男子)'!$G$4,"4710"&amp;'申込書(男子)'!$G$4))</f>
        <v>4710</v>
      </c>
      <c r="N11" s="15">
        <f t="shared" si="2"/>
        <v>17200</v>
      </c>
      <c r="O11" s="13">
        <f t="shared" si="3"/>
        <v>47</v>
      </c>
      <c r="P11" s="13" t="str">
        <f>IF('申込書(男子)'!$G25="","",'申込書(男子)'!$G25)</f>
        <v/>
      </c>
      <c r="Q11" s="13" t="str">
        <f>IF('申込書(男子)'!$H25="","",'申込書(男子)'!$H25)</f>
        <v/>
      </c>
    </row>
    <row r="12" spans="1:17" s="16" customFormat="1">
      <c r="I12" s="17"/>
    </row>
    <row r="13" spans="1:17">
      <c r="A13" s="13">
        <v>1</v>
      </c>
      <c r="B13" s="13" t="str">
        <f>IF(C13="","",IF(LEN(A13)=1,M13&amp;K13&amp;"0"&amp;A13,M13&amp;K13&amp;A13))</f>
        <v/>
      </c>
      <c r="C13" s="13" t="str">
        <f>IF('申込書(女子)'!B16="","",'申込書(女子)'!B16)</f>
        <v/>
      </c>
      <c r="D13" s="13" t="str">
        <f>IF('申込書(女子)'!C16="","",'申込書(女子)'!C16)</f>
        <v/>
      </c>
      <c r="E13" s="13" t="str">
        <f>IF('申込書(女子)'!D16="","",'申込書(女子)'!D16)</f>
        <v/>
      </c>
      <c r="F13" s="13" t="str">
        <f>IF('申込書(女子)'!E16="","",'申込書(女子)'!E16)</f>
        <v/>
      </c>
      <c r="G13" s="13" t="str">
        <f>IF('申込書(女子)'!F16="","",'申込書(女子)'!F16)</f>
        <v/>
      </c>
      <c r="H13" s="13" t="str">
        <f>IF(C13="","",LEN(C13)+LEN(D13))</f>
        <v/>
      </c>
      <c r="I13" s="14" t="str">
        <f t="shared" ref="I13:I20" si="7">IF(C13="","",IF(H13&lt;=3,C13&amp;"　"&amp;D13&amp;"("&amp;G13&amp;")",C13&amp;"　"&amp;D13&amp;"("&amp;G13&amp;")"))</f>
        <v/>
      </c>
      <c r="J13" s="13" t="str">
        <f>IF(E13="","",E13&amp;" "&amp;F13)</f>
        <v/>
      </c>
      <c r="K13" s="13" t="str">
        <f t="shared" ref="K13:K20" si="8">IF(C13="","",2)</f>
        <v/>
      </c>
      <c r="L13" s="13">
        <f>'申込書(女子)'!$G$4</f>
        <v>0</v>
      </c>
      <c r="M13" s="13" t="str">
        <f>IF(L13="","",IF(LEN('申込書(女子)'!$G$4)=1,"47100"&amp;'申込書(女子)'!$G$4,"4710"&amp;'申込書(女子)'!$G$4))</f>
        <v>4710</v>
      </c>
      <c r="N13" s="15">
        <f>IF(L13="","",17200)</f>
        <v>17200</v>
      </c>
      <c r="O13" s="13">
        <f>IF(L13="","",47)</f>
        <v>47</v>
      </c>
      <c r="P13" s="13" t="str">
        <f>IF('申込書(女子)'!$G16="","",'申込書(女子)'!$G16)</f>
        <v/>
      </c>
      <c r="Q13" s="13" t="str">
        <f>IF('申込書(女子)'!$H16="","",'申込書(女子)'!$H16)</f>
        <v/>
      </c>
    </row>
    <row r="14" spans="1:17">
      <c r="A14" s="13">
        <v>2</v>
      </c>
      <c r="B14" s="13" t="str">
        <f t="shared" ref="B14:B20" si="9">IF(C14="","",IF(LEN(A14)=1,M14&amp;K14&amp;"0"&amp;A14,M14&amp;K14&amp;A14))</f>
        <v/>
      </c>
      <c r="C14" s="13" t="str">
        <f>IF('申込書(女子)'!B17="","",'申込書(女子)'!B17)</f>
        <v/>
      </c>
      <c r="D14" s="13" t="str">
        <f>IF('申込書(女子)'!C17="","",'申込書(女子)'!C17)</f>
        <v/>
      </c>
      <c r="E14" s="13" t="str">
        <f>IF('申込書(女子)'!D17="","",'申込書(女子)'!D17)</f>
        <v/>
      </c>
      <c r="F14" s="13" t="str">
        <f>IF('申込書(女子)'!E17="","",'申込書(女子)'!E17)</f>
        <v/>
      </c>
      <c r="G14" s="13" t="str">
        <f>IF('申込書(女子)'!F17="","",'申込書(女子)'!F17)</f>
        <v/>
      </c>
      <c r="H14" s="13" t="str">
        <f t="shared" ref="H14:H20" si="10">IF(C14="","",LEN(C14)+LEN(D14))</f>
        <v/>
      </c>
      <c r="I14" s="14" t="str">
        <f t="shared" si="7"/>
        <v/>
      </c>
      <c r="J14" s="13" t="str">
        <f t="shared" ref="J14:J20" si="11">IF(E14="","",E14&amp;" "&amp;F14)</f>
        <v/>
      </c>
      <c r="K14" s="13" t="str">
        <f t="shared" si="8"/>
        <v/>
      </c>
      <c r="L14" s="13">
        <f>'申込書(女子)'!$G$4</f>
        <v>0</v>
      </c>
      <c r="M14" s="13" t="str">
        <f>IF(L14="","",IF(LEN('申込書(女子)'!$G$4)=1,"47100"&amp;'申込書(女子)'!$G$4,"4710"&amp;'申込書(女子)'!$G$4))</f>
        <v>4710</v>
      </c>
      <c r="N14" s="15">
        <f t="shared" ref="N14:N20" si="12">IF(L14="","",17200)</f>
        <v>17200</v>
      </c>
      <c r="O14" s="13">
        <f t="shared" ref="O14:O20" si="13">IF(L14="","",47)</f>
        <v>47</v>
      </c>
      <c r="P14" s="13" t="str">
        <f>IF('申込書(女子)'!$G17="","",'申込書(女子)'!$G17)</f>
        <v/>
      </c>
      <c r="Q14" s="13" t="str">
        <f>IF('申込書(女子)'!$H17="","",'申込書(女子)'!$H17)</f>
        <v/>
      </c>
    </row>
    <row r="15" spans="1:17">
      <c r="A15" s="13">
        <v>3</v>
      </c>
      <c r="B15" s="13" t="str">
        <f t="shared" si="9"/>
        <v/>
      </c>
      <c r="C15" s="13" t="str">
        <f>IF('申込書(女子)'!B18="","",'申込書(女子)'!B18)</f>
        <v/>
      </c>
      <c r="D15" s="13" t="str">
        <f>IF('申込書(女子)'!C18="","",'申込書(女子)'!C18)</f>
        <v/>
      </c>
      <c r="E15" s="13" t="str">
        <f>IF('申込書(女子)'!D18="","",'申込書(女子)'!D18)</f>
        <v/>
      </c>
      <c r="F15" s="13" t="str">
        <f>IF('申込書(女子)'!E18="","",'申込書(女子)'!E18)</f>
        <v/>
      </c>
      <c r="G15" s="13" t="str">
        <f>IF('申込書(女子)'!F18="","",'申込書(女子)'!F18)</f>
        <v/>
      </c>
      <c r="H15" s="13" t="str">
        <f t="shared" si="10"/>
        <v/>
      </c>
      <c r="I15" s="14" t="str">
        <f t="shared" si="7"/>
        <v/>
      </c>
      <c r="J15" s="13" t="str">
        <f t="shared" si="11"/>
        <v/>
      </c>
      <c r="K15" s="13" t="str">
        <f t="shared" si="8"/>
        <v/>
      </c>
      <c r="L15" s="13">
        <f>'申込書(女子)'!$G$4</f>
        <v>0</v>
      </c>
      <c r="M15" s="13" t="str">
        <f>IF(L15="","",IF(LEN('申込書(女子)'!$G$4)=1,"47100"&amp;'申込書(女子)'!$G$4,"4710"&amp;'申込書(女子)'!$G$4))</f>
        <v>4710</v>
      </c>
      <c r="N15" s="15">
        <f t="shared" si="12"/>
        <v>17200</v>
      </c>
      <c r="O15" s="13">
        <f t="shared" si="13"/>
        <v>47</v>
      </c>
      <c r="P15" s="13" t="str">
        <f>IF('申込書(女子)'!$G18="","",'申込書(女子)'!$G18)</f>
        <v/>
      </c>
      <c r="Q15" s="13" t="str">
        <f>IF('申込書(女子)'!$H18="","",'申込書(女子)'!$H18)</f>
        <v/>
      </c>
    </row>
    <row r="16" spans="1:17">
      <c r="A16" s="13">
        <v>4</v>
      </c>
      <c r="B16" s="13" t="str">
        <f t="shared" si="9"/>
        <v/>
      </c>
      <c r="C16" s="13" t="str">
        <f>IF('申込書(女子)'!B19="","",'申込書(女子)'!B19)</f>
        <v/>
      </c>
      <c r="D16" s="13" t="str">
        <f>IF('申込書(女子)'!C19="","",'申込書(女子)'!C19)</f>
        <v/>
      </c>
      <c r="E16" s="13" t="str">
        <f>IF('申込書(女子)'!D19="","",'申込書(女子)'!D19)</f>
        <v/>
      </c>
      <c r="F16" s="13" t="str">
        <f>IF('申込書(女子)'!E19="","",'申込書(女子)'!E19)</f>
        <v/>
      </c>
      <c r="G16" s="13" t="str">
        <f>IF('申込書(女子)'!F19="","",'申込書(女子)'!F19)</f>
        <v/>
      </c>
      <c r="H16" s="13" t="str">
        <f t="shared" si="10"/>
        <v/>
      </c>
      <c r="I16" s="14" t="str">
        <f t="shared" si="7"/>
        <v/>
      </c>
      <c r="J16" s="13" t="str">
        <f t="shared" si="11"/>
        <v/>
      </c>
      <c r="K16" s="13" t="str">
        <f t="shared" si="8"/>
        <v/>
      </c>
      <c r="L16" s="13">
        <f>'申込書(女子)'!$G$4</f>
        <v>0</v>
      </c>
      <c r="M16" s="13" t="str">
        <f>IF(L16="","",IF(LEN('申込書(女子)'!$G$4)=1,"47100"&amp;'申込書(女子)'!$G$4,"4710"&amp;'申込書(女子)'!$G$4))</f>
        <v>4710</v>
      </c>
      <c r="N16" s="15">
        <f t="shared" si="12"/>
        <v>17200</v>
      </c>
      <c r="O16" s="13">
        <f t="shared" si="13"/>
        <v>47</v>
      </c>
      <c r="P16" s="13" t="str">
        <f>IF('申込書(女子)'!$G19="","",'申込書(女子)'!$G19)</f>
        <v/>
      </c>
      <c r="Q16" s="13" t="str">
        <f>IF('申込書(女子)'!$H19="","",'申込書(女子)'!$H19)</f>
        <v/>
      </c>
    </row>
    <row r="17" spans="1:17">
      <c r="A17" s="13">
        <v>5</v>
      </c>
      <c r="B17" s="13" t="str">
        <f t="shared" si="9"/>
        <v/>
      </c>
      <c r="C17" s="13" t="str">
        <f>IF('申込書(女子)'!B20="","",'申込書(女子)'!B20)</f>
        <v/>
      </c>
      <c r="D17" s="13" t="str">
        <f>IF('申込書(女子)'!C20="","",'申込書(女子)'!C20)</f>
        <v/>
      </c>
      <c r="E17" s="13" t="str">
        <f>IF('申込書(女子)'!D20="","",'申込書(女子)'!D20)</f>
        <v/>
      </c>
      <c r="F17" s="13" t="str">
        <f>IF('申込書(女子)'!E20="","",'申込書(女子)'!E20)</f>
        <v/>
      </c>
      <c r="G17" s="13" t="str">
        <f>IF('申込書(女子)'!F20="","",'申込書(女子)'!F20)</f>
        <v/>
      </c>
      <c r="H17" s="13" t="str">
        <f t="shared" si="10"/>
        <v/>
      </c>
      <c r="I17" s="14" t="str">
        <f t="shared" si="7"/>
        <v/>
      </c>
      <c r="J17" s="13" t="str">
        <f t="shared" si="11"/>
        <v/>
      </c>
      <c r="K17" s="13" t="str">
        <f t="shared" si="8"/>
        <v/>
      </c>
      <c r="L17" s="13">
        <f>'申込書(女子)'!$G$4</f>
        <v>0</v>
      </c>
      <c r="M17" s="13" t="str">
        <f>IF(L17="","",IF(LEN('申込書(女子)'!$G$4)=1,"47100"&amp;'申込書(女子)'!$G$4,"4710"&amp;'申込書(女子)'!$G$4))</f>
        <v>4710</v>
      </c>
      <c r="N17" s="15">
        <f t="shared" si="12"/>
        <v>17200</v>
      </c>
      <c r="O17" s="13">
        <f t="shared" si="13"/>
        <v>47</v>
      </c>
      <c r="P17" s="13" t="str">
        <f>IF('申込書(女子)'!$G20="","",'申込書(女子)'!$G20)</f>
        <v/>
      </c>
      <c r="Q17" s="13" t="str">
        <f>IF('申込書(女子)'!$H20="","",'申込書(女子)'!$H20)</f>
        <v/>
      </c>
    </row>
    <row r="18" spans="1:17">
      <c r="A18" s="13">
        <v>6</v>
      </c>
      <c r="B18" s="13" t="str">
        <f t="shared" si="9"/>
        <v/>
      </c>
      <c r="C18" s="13" t="str">
        <f>IF('申込書(女子)'!B21="","",'申込書(女子)'!B21)</f>
        <v/>
      </c>
      <c r="D18" s="13" t="str">
        <f>IF('申込書(女子)'!C21="","",'申込書(女子)'!C21)</f>
        <v/>
      </c>
      <c r="E18" s="13" t="str">
        <f>IF('申込書(女子)'!D21="","",'申込書(女子)'!D21)</f>
        <v/>
      </c>
      <c r="F18" s="13" t="str">
        <f>IF('申込書(女子)'!E21="","",'申込書(女子)'!E21)</f>
        <v/>
      </c>
      <c r="G18" s="13" t="str">
        <f>IF('申込書(女子)'!F21="","",'申込書(女子)'!F21)</f>
        <v/>
      </c>
      <c r="H18" s="13" t="str">
        <f t="shared" si="10"/>
        <v/>
      </c>
      <c r="I18" s="14" t="str">
        <f t="shared" si="7"/>
        <v/>
      </c>
      <c r="J18" s="13" t="str">
        <f t="shared" si="11"/>
        <v/>
      </c>
      <c r="K18" s="13" t="str">
        <f t="shared" si="8"/>
        <v/>
      </c>
      <c r="L18" s="13">
        <f>'申込書(女子)'!$G$4</f>
        <v>0</v>
      </c>
      <c r="M18" s="13" t="str">
        <f>IF(L18="","",IF(LEN('申込書(女子)'!$G$4)=1,"47100"&amp;'申込書(女子)'!$G$4,"4710"&amp;'申込書(女子)'!$G$4))</f>
        <v>4710</v>
      </c>
      <c r="N18" s="15">
        <f t="shared" si="12"/>
        <v>17200</v>
      </c>
      <c r="O18" s="13">
        <f t="shared" si="13"/>
        <v>47</v>
      </c>
      <c r="P18" s="13" t="str">
        <f>IF('申込書(女子)'!$G21="","",'申込書(女子)'!$G21)</f>
        <v/>
      </c>
      <c r="Q18" s="13" t="str">
        <f>IF('申込書(女子)'!$H21="","",'申込書(女子)'!$H21)</f>
        <v/>
      </c>
    </row>
    <row r="19" spans="1:17">
      <c r="A19" s="13">
        <v>7</v>
      </c>
      <c r="B19" s="13" t="str">
        <f t="shared" si="9"/>
        <v/>
      </c>
      <c r="C19" s="13" t="str">
        <f>IF('申込書(女子)'!B22="","",'申込書(女子)'!B22)</f>
        <v/>
      </c>
      <c r="D19" s="13" t="str">
        <f>IF('申込書(女子)'!C22="","",'申込書(女子)'!C22)</f>
        <v/>
      </c>
      <c r="E19" s="13" t="str">
        <f>IF('申込書(女子)'!D22="","",'申込書(女子)'!D22)</f>
        <v/>
      </c>
      <c r="F19" s="13" t="str">
        <f>IF('申込書(女子)'!E22="","",'申込書(女子)'!E22)</f>
        <v/>
      </c>
      <c r="G19" s="13" t="str">
        <f>IF('申込書(女子)'!F22="","",'申込書(女子)'!F22)</f>
        <v/>
      </c>
      <c r="H19" s="13" t="str">
        <f t="shared" si="10"/>
        <v/>
      </c>
      <c r="I19" s="14" t="str">
        <f t="shared" si="7"/>
        <v/>
      </c>
      <c r="J19" s="13" t="str">
        <f t="shared" si="11"/>
        <v/>
      </c>
      <c r="K19" s="13" t="str">
        <f t="shared" si="8"/>
        <v/>
      </c>
      <c r="L19" s="13">
        <f>'申込書(女子)'!$G$4</f>
        <v>0</v>
      </c>
      <c r="M19" s="13" t="str">
        <f>IF(L19="","",IF(LEN('申込書(女子)'!$G$4)=1,"47100"&amp;'申込書(女子)'!$G$4,"4710"&amp;'申込書(女子)'!$G$4))</f>
        <v>4710</v>
      </c>
      <c r="N19" s="15">
        <f t="shared" si="12"/>
        <v>17200</v>
      </c>
      <c r="O19" s="13">
        <f t="shared" si="13"/>
        <v>47</v>
      </c>
      <c r="P19" s="13" t="str">
        <f>IF('申込書(女子)'!$G22="","",'申込書(女子)'!$G22)</f>
        <v/>
      </c>
      <c r="Q19" s="13" t="str">
        <f>IF('申込書(女子)'!$H22="","",'申込書(女子)'!$H22)</f>
        <v/>
      </c>
    </row>
    <row r="20" spans="1:17">
      <c r="A20" s="13">
        <v>8</v>
      </c>
      <c r="B20" s="13" t="str">
        <f t="shared" si="9"/>
        <v/>
      </c>
      <c r="C20" s="13" t="str">
        <f>IF('申込書(女子)'!B23="","",'申込書(女子)'!B23)</f>
        <v/>
      </c>
      <c r="D20" s="13" t="str">
        <f>IF('申込書(女子)'!C23="","",'申込書(女子)'!C23)</f>
        <v/>
      </c>
      <c r="E20" s="13" t="str">
        <f>IF('申込書(女子)'!D23="","",'申込書(女子)'!D23)</f>
        <v/>
      </c>
      <c r="F20" s="13" t="str">
        <f>IF('申込書(女子)'!E23="","",'申込書(女子)'!E23)</f>
        <v/>
      </c>
      <c r="G20" s="13" t="str">
        <f>IF('申込書(女子)'!F23="","",'申込書(女子)'!F23)</f>
        <v/>
      </c>
      <c r="H20" s="13" t="str">
        <f t="shared" si="10"/>
        <v/>
      </c>
      <c r="I20" s="14" t="str">
        <f t="shared" si="7"/>
        <v/>
      </c>
      <c r="J20" s="13" t="str">
        <f t="shared" si="11"/>
        <v/>
      </c>
      <c r="K20" s="13" t="str">
        <f t="shared" si="8"/>
        <v/>
      </c>
      <c r="L20" s="13">
        <f>'申込書(女子)'!$G$4</f>
        <v>0</v>
      </c>
      <c r="M20" s="13" t="str">
        <f>IF(L20="","",IF(LEN('申込書(女子)'!$G$4)=1,"47100"&amp;'申込書(女子)'!$G$4,"4710"&amp;'申込書(女子)'!$G$4))</f>
        <v>4710</v>
      </c>
      <c r="N20" s="15">
        <f t="shared" si="12"/>
        <v>17200</v>
      </c>
      <c r="O20" s="13">
        <f t="shared" si="13"/>
        <v>47</v>
      </c>
      <c r="P20" s="13" t="str">
        <f>IF('申込書(女子)'!$G23="","",'申込書(女子)'!$G23)</f>
        <v/>
      </c>
      <c r="Q20" s="13" t="str">
        <f>IF('申込書(女子)'!$H23="","",'申込書(女子)'!$H23)</f>
        <v/>
      </c>
    </row>
    <row r="21" spans="1:17" s="37" customFormat="1"/>
  </sheetData>
  <sheetProtection algorithmName="SHA-512" hashValue="c5ZN35y++rGgOnLS6G3+nxsHlJjZgcLl/OSe6rml86mvLEvObT69G0PhkQvso9VcApjz3hFPjPyTzG1DSa6CWg==" saltValue="oHwKtxbUcSlwMZdoLWJySg==" spinCount="100000"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必ず読んでください！</vt:lpstr>
      <vt:lpstr>申込書(男子)</vt:lpstr>
      <vt:lpstr>申込書(女子)</vt:lpstr>
      <vt:lpstr>選手情報訂正・選手変更届</vt:lpstr>
      <vt:lpstr>男子ｵｰﾀﾞｰ</vt:lpstr>
      <vt:lpstr>女子ｵｰﾀﾞｰ</vt:lpstr>
      <vt:lpstr>男子ｵｰﾀﾞｰ変更</vt:lpstr>
      <vt:lpstr>女子ｵｰﾀﾞｰ変更</vt:lpstr>
      <vt:lpstr>Data1</vt:lpstr>
      <vt:lpstr>Data2</vt:lpstr>
      <vt:lpstr>女子ｵｰﾀﾞｰ!Print_Area</vt:lpstr>
      <vt:lpstr>女子ｵｰﾀﾞｰ変更!Print_Area</vt:lpstr>
      <vt:lpstr>'申込書(女子)'!Print_Area</vt:lpstr>
      <vt:lpstr>'申込書(男子)'!Print_Area</vt:lpstr>
      <vt:lpstr>選手情報訂正・選手変更届!Print_Area</vt:lpstr>
      <vt:lpstr>男子ｵｰﾀﾞｰ!Print_Area</vt:lpstr>
      <vt:lpstr>男子ｵｰﾀﾞｰ変更!Print_Area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Tomoya Ohgimi</dc:creator>
  <cp:lastModifiedBy>mjs06</cp:lastModifiedBy>
  <cp:lastPrinted>2024-09-29T23:09:56Z</cp:lastPrinted>
  <dcterms:created xsi:type="dcterms:W3CDTF">2009-09-03T00:24:18Z</dcterms:created>
  <dcterms:modified xsi:type="dcterms:W3CDTF">2024-09-29T23:29:43Z</dcterms:modified>
</cp:coreProperties>
</file>